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SCAV Vulnerabilities\Shadow Banking Experts Group\Report\Data files\For Joe - publication versions\"/>
    </mc:Choice>
  </mc:AlternateContent>
  <bookViews>
    <workbookView xWindow="-14475" yWindow="0" windowWidth="24090" windowHeight="12585" tabRatio="840"/>
  </bookViews>
  <sheets>
    <sheet name="Cover Page" sheetId="1" r:id="rId1"/>
    <sheet name="FX rate" sheetId="68" state="hidden" r:id="rId2"/>
    <sheet name="1 macro-mapping" sheetId="21" r:id="rId3"/>
    <sheet name="1 macro-mapping checks" sheetId="67" state="hidden" r:id="rId4"/>
    <sheet name="2 sup_templates" sheetId="31" r:id="rId5"/>
    <sheet name="2 sup_templates checks" sheetId="69" state="hidden" r:id="rId6"/>
    <sheet name="3 interconnectedness" sheetId="35" r:id="rId7"/>
    <sheet name="3 interconnectedness checks" sheetId="70" state="hidden" r:id="rId8"/>
    <sheet name="4 classification" sheetId="38" r:id="rId9"/>
    <sheet name="5 risk metrics" sheetId="40" r:id="rId10"/>
    <sheet name="risk metrics ranges" sheetId="74" state="hidden" r:id="rId11"/>
    <sheet name="5 risk metrics checks" sheetId="73" state="hidden" r:id="rId12"/>
    <sheet name="6a risks &amp; tools mapping" sheetId="51" r:id="rId13"/>
    <sheet name="6b innov &amp; adapt mapping" sheetId="20" r:id="rId14"/>
    <sheet name="7a policy tools EF1" sheetId="62" r:id="rId15"/>
    <sheet name="7b policy tools EF2" sheetId="63" r:id="rId16"/>
    <sheet name="7c policy tools EF3" sheetId="64" r:id="rId17"/>
    <sheet name="7d policy tools EF4" sheetId="65" r:id="rId18"/>
    <sheet name="7e policy tools EF5" sheetId="66" r:id="rId19"/>
  </sheets>
  <definedNames>
    <definedName name="Economic_Function_1" localSheetId="8">'4 classification'!$A$11:$A$37</definedName>
    <definedName name="Economic_Function_1" localSheetId="9">'5 risk metrics'!$A$9:$A$38</definedName>
    <definedName name="Economic_Function_1" localSheetId="11">'5 risk metrics checks'!$A$9:$A$37</definedName>
    <definedName name="Economic_Function_2" localSheetId="8">'4 classification'!$A$39:$A$65</definedName>
    <definedName name="Economic_Function_2" localSheetId="9">'5 risk metrics'!$A$45:$A$71</definedName>
    <definedName name="Economic_Function_2" localSheetId="11">'5 risk metrics checks'!$A$46:$A$70</definedName>
    <definedName name="Economic_Function_3" localSheetId="8">'4 classification'!$A$67:$A$93</definedName>
    <definedName name="Economic_Function_3" localSheetId="9">'5 risk metrics'!$A$76:$A$104</definedName>
    <definedName name="Economic_Function_3" localSheetId="11">'5 risk metrics checks'!$A$76:$A$100</definedName>
    <definedName name="Economic_Function_4" localSheetId="8">'4 classification'!$A$95:$A$122</definedName>
    <definedName name="Economic_Function_4" localSheetId="9">'5 risk metrics'!$A$109:$A$135</definedName>
    <definedName name="Economic_Function_4" localSheetId="11">'5 risk metrics checks'!$A$106:$A$130</definedName>
    <definedName name="Economic_Function_5" localSheetId="8">'4 classification'!$A$124:$A$150</definedName>
    <definedName name="Economic_Function_5" localSheetId="9">'5 risk metrics'!$A$140:$A$165</definedName>
    <definedName name="Economic_Function_5" localSheetId="11">'5 risk metrics checks'!$A$136:$A$160</definedName>
    <definedName name="Not_SB" localSheetId="8">'4 classification'!$A$180:$A$205</definedName>
    <definedName name="Not_SB" localSheetId="9">'5 risk metrics'!#REF!</definedName>
    <definedName name="Not_SB" localSheetId="11">'5 risk metrics checks'!#REF!</definedName>
    <definedName name="_xlnm.Print_Area" localSheetId="2">'1 macro-mapping'!$B$2:$AU$53</definedName>
    <definedName name="_xlnm.Print_Area" localSheetId="3">'1 macro-mapping checks'!$B$2:$AV$29</definedName>
    <definedName name="_xlnm.Print_Area" localSheetId="4">'2 sup_templates'!$B$2:$AZ$37</definedName>
    <definedName name="_xlnm.Print_Area" localSheetId="5">'2 sup_templates checks'!$B$2:$AZ$25</definedName>
    <definedName name="_xlnm.Print_Area" localSheetId="6">'3 interconnectedness'!$B$2:$AB$32</definedName>
    <definedName name="_xlnm.Print_Area" localSheetId="7">'3 interconnectedness checks'!$B$2:$AB$24</definedName>
    <definedName name="_xlnm.Print_Area" localSheetId="8">'4 classification'!$B$12:$W$37,'4 classification'!$B$40:$W$65,'4 classification'!$B$68:$W$93,'4 classification'!$B$96:$W$122,'4 classification'!$B$125:$W$150,'4 classification'!$B$153:$W$178,'4 classification'!$B$181:$W$215</definedName>
    <definedName name="_xlnm.Print_Area" localSheetId="9">'5 risk metrics'!$B$10:$Q$38,'5 risk metrics'!$B$46:$Q$71,'5 risk metrics'!$B$77:$Q$104,'5 risk metrics'!$B$110:$Q$135,'5 risk metrics'!$B$141:$Q$187</definedName>
    <definedName name="_xlnm.Print_Area" localSheetId="11">'5 risk metrics checks'!$B$10:$N$37,'5 risk metrics checks'!$B$47:$N$70,'5 risk metrics checks'!$B$77:$N$100,'5 risk metrics checks'!$B$107:$N$130,'5 risk metrics checks'!$B$137:$N$182</definedName>
    <definedName name="_xlnm.Print_Area" localSheetId="12">'6a risks &amp; tools mapping'!$B$2:$M$17,'6a risks &amp; tools mapping'!$O$2:$AK$17,'6a risks &amp; tools mapping'!$B$19:$O$40</definedName>
    <definedName name="_xlnm.Print_Area" localSheetId="13">'6b innov &amp; adapt mapping'!$B$2:$I$24</definedName>
    <definedName name="_xlnm.Print_Area" localSheetId="14">'7a policy tools EF1'!$B$2:$K$49</definedName>
    <definedName name="_xlnm.Print_Area" localSheetId="15">'7b policy tools EF2'!$B$2:$K$40</definedName>
    <definedName name="_xlnm.Print_Area" localSheetId="16">'7c policy tools EF3'!$B$2:$K$34</definedName>
    <definedName name="_xlnm.Print_Area" localSheetId="17">'7d policy tools EF4'!$B$2:$K$37</definedName>
    <definedName name="_xlnm.Print_Area" localSheetId="18">'7e policy tools EF5'!$B$2:$J$31</definedName>
    <definedName name="_xlnm.Print_Area" localSheetId="0">'Cover Page'!$B$2:$I$53</definedName>
    <definedName name="_xlnm.Print_Titles" localSheetId="2">'1 macro-mapping'!$B:$B,'1 macro-mapping'!$2:$7</definedName>
    <definedName name="_xlnm.Print_Titles" localSheetId="3">'1 macro-mapping checks'!$B:$B,'1 macro-mapping checks'!$2:$5</definedName>
    <definedName name="_xlnm.Print_Titles" localSheetId="4">'2 sup_templates'!$2:$5</definedName>
    <definedName name="_xlnm.Print_Titles" localSheetId="5">'2 sup_templates checks'!$2:$5</definedName>
    <definedName name="_xlnm.Print_Titles" localSheetId="6">'3 interconnectedness'!$2:$5</definedName>
    <definedName name="_xlnm.Print_Titles" localSheetId="7">'3 interconnectedness checks'!$2:$5</definedName>
    <definedName name="_xlnm.Print_Titles" localSheetId="8">'4 classification'!$2:$11</definedName>
    <definedName name="_xlnm.Print_Titles" localSheetId="9">'5 risk metrics'!$2:$9</definedName>
    <definedName name="_xlnm.Print_Titles" localSheetId="11">'5 risk metrics checks'!$2:$9</definedName>
    <definedName name="_xlnm.Print_Titles" localSheetId="12">'6a risks &amp; tools mapping'!$2:$3</definedName>
    <definedName name="_xlnm.Print_Titles" localSheetId="13">'6b innov &amp; adapt mapping'!$2:$5</definedName>
    <definedName name="_xlnm.Print_Titles" localSheetId="14">'7a policy tools EF1'!$2:$9</definedName>
    <definedName name="_xlnm.Print_Titles" localSheetId="15">'7b policy tools EF2'!$2:$9</definedName>
    <definedName name="_xlnm.Print_Titles" localSheetId="16">'7c policy tools EF3'!$2:$9</definedName>
    <definedName name="_xlnm.Print_Titles" localSheetId="17">'7d policy tools EF4'!$2:$9</definedName>
    <definedName name="_xlnm.Print_Titles" localSheetId="18">'7e policy tools EF5'!$2:$9</definedName>
    <definedName name="Residual_SB" localSheetId="8">'4 classification'!$A$152:$A$178</definedName>
    <definedName name="Residual_SB" localSheetId="9">'5 risk metrics'!#REF!</definedName>
    <definedName name="Residual_SB" localSheetId="11">'5 risk metrics checks'!#REF!</definedName>
  </definedNames>
  <calcPr calcId="152511"/>
</workbook>
</file>

<file path=xl/calcChain.xml><?xml version="1.0" encoding="utf-8"?>
<calcChain xmlns="http://schemas.openxmlformats.org/spreadsheetml/2006/main">
  <c r="G123" i="38" l="1"/>
  <c r="L123" i="38"/>
  <c r="BR113" i="38"/>
  <c r="BR114" i="38"/>
  <c r="BR115" i="38"/>
  <c r="BR116" i="38"/>
  <c r="BR117" i="38"/>
  <c r="BR118" i="38"/>
  <c r="BQ114" i="38"/>
  <c r="BQ115" i="38"/>
  <c r="T113" i="38"/>
  <c r="T114" i="38"/>
  <c r="T115" i="38"/>
  <c r="T116" i="38"/>
  <c r="T117" i="38"/>
  <c r="T109" i="38"/>
  <c r="T110" i="38"/>
  <c r="T111" i="38"/>
  <c r="T112" i="38"/>
  <c r="T118" i="38"/>
  <c r="T119" i="38"/>
  <c r="T120" i="38"/>
  <c r="S114" i="38"/>
  <c r="S115" i="38"/>
  <c r="S116" i="38"/>
  <c r="BX107" i="38"/>
  <c r="V120" i="38"/>
  <c r="V121" i="38"/>
  <c r="U121" i="38"/>
  <c r="U120" i="38"/>
  <c r="U107" i="38"/>
  <c r="U108" i="38"/>
  <c r="U109" i="38"/>
  <c r="U110" i="38"/>
  <c r="U111" i="38"/>
  <c r="U112" i="38"/>
  <c r="U113" i="38"/>
  <c r="U114" i="38"/>
  <c r="U115" i="38"/>
  <c r="U116" i="38"/>
  <c r="U117" i="38"/>
  <c r="U118" i="38"/>
  <c r="U119" i="38"/>
  <c r="V107" i="38"/>
  <c r="V108" i="38"/>
  <c r="V109" i="38"/>
  <c r="V110" i="38"/>
  <c r="V111" i="38"/>
  <c r="V112" i="38"/>
  <c r="V113" i="38"/>
  <c r="V114" i="38"/>
  <c r="V115" i="38"/>
  <c r="V116" i="38"/>
  <c r="V117" i="38"/>
  <c r="V118" i="38"/>
  <c r="V119" i="38"/>
  <c r="V106" i="38"/>
  <c r="U106" i="38"/>
  <c r="T106" i="38"/>
  <c r="S106" i="38"/>
  <c r="AU107" i="38"/>
  <c r="AU108" i="38"/>
  <c r="AU110" i="38"/>
  <c r="AU111" i="38"/>
  <c r="AU112" i="38"/>
  <c r="AU113" i="38"/>
  <c r="AU114" i="38"/>
  <c r="AU115" i="38"/>
  <c r="AU116" i="38"/>
  <c r="AU117" i="38"/>
  <c r="AU118" i="38"/>
  <c r="AU119" i="38"/>
  <c r="AU120" i="38"/>
  <c r="AU106" i="38"/>
  <c r="AQ107" i="38"/>
  <c r="AQ108" i="38"/>
  <c r="AQ109" i="38"/>
  <c r="AQ110" i="38"/>
  <c r="AQ111" i="38"/>
  <c r="AQ113" i="38"/>
  <c r="AQ114" i="38"/>
  <c r="AQ115" i="38"/>
  <c r="AQ116" i="38"/>
  <c r="AQ117" i="38"/>
  <c r="AQ118" i="38"/>
  <c r="AQ119" i="38"/>
  <c r="AQ120" i="38"/>
  <c r="AQ106" i="38"/>
  <c r="AM107" i="38"/>
  <c r="AM108" i="38"/>
  <c r="AM109" i="38"/>
  <c r="AM110" i="38"/>
  <c r="AM112" i="38"/>
  <c r="AM113" i="38"/>
  <c r="AM114" i="38"/>
  <c r="AM115" i="38"/>
  <c r="AM116" i="38"/>
  <c r="AM117" i="38"/>
  <c r="AM118" i="38"/>
  <c r="AM119" i="38"/>
  <c r="AM120" i="38"/>
  <c r="AM106" i="38"/>
  <c r="AI107" i="38"/>
  <c r="AI108" i="38"/>
  <c r="AI109" i="38"/>
  <c r="AI110" i="38"/>
  <c r="AI112" i="38"/>
  <c r="AI113" i="38"/>
  <c r="AI114" i="38"/>
  <c r="AI115" i="38"/>
  <c r="AI116" i="38"/>
  <c r="AI117" i="38"/>
  <c r="AI118" i="38"/>
  <c r="AI119" i="38"/>
  <c r="AI120" i="38"/>
  <c r="AI106" i="38"/>
  <c r="AG106" i="38"/>
  <c r="AF106" i="38"/>
  <c r="AF131" i="38"/>
  <c r="AF134" i="38"/>
  <c r="AG134" i="38"/>
  <c r="AH134" i="38"/>
  <c r="AF135" i="38"/>
  <c r="AG135" i="38"/>
  <c r="AH135" i="38"/>
  <c r="AF136" i="38"/>
  <c r="AG136" i="38"/>
  <c r="AH136" i="38"/>
  <c r="AF137" i="38"/>
  <c r="AG137" i="38"/>
  <c r="AH137" i="38"/>
  <c r="AF138" i="38"/>
  <c r="AG138" i="38"/>
  <c r="AH138" i="38"/>
  <c r="AF139" i="38"/>
  <c r="AG139" i="38"/>
  <c r="AH139" i="38"/>
  <c r="AF140" i="38"/>
  <c r="AG140" i="38"/>
  <c r="AH140" i="38"/>
  <c r="AF141" i="38"/>
  <c r="AG141" i="38"/>
  <c r="AH141" i="38"/>
  <c r="AF142" i="38"/>
  <c r="AG142" i="38"/>
  <c r="AH142" i="38"/>
  <c r="BX120" i="38"/>
  <c r="BX119" i="38"/>
  <c r="BX118" i="38"/>
  <c r="BX117" i="38"/>
  <c r="BX116" i="38"/>
  <c r="BX115" i="38"/>
  <c r="BX114" i="38"/>
  <c r="BX113" i="38"/>
  <c r="BX112" i="38"/>
  <c r="BX111" i="38"/>
  <c r="BX110" i="38"/>
  <c r="BX108" i="38"/>
  <c r="BX106" i="38"/>
  <c r="BT120" i="38"/>
  <c r="BT119" i="38"/>
  <c r="BT118" i="38"/>
  <c r="BT117" i="38"/>
  <c r="BT116" i="38"/>
  <c r="BT115" i="38"/>
  <c r="BT114" i="38"/>
  <c r="BT113" i="38"/>
  <c r="BT111" i="38"/>
  <c r="BT110" i="38"/>
  <c r="BT109" i="38"/>
  <c r="BT108" i="38"/>
  <c r="BT107" i="38"/>
  <c r="BT106" i="38"/>
  <c r="BP120" i="38"/>
  <c r="BP119" i="38"/>
  <c r="BP118" i="38"/>
  <c r="BP117" i="38"/>
  <c r="BP116" i="38"/>
  <c r="BP115" i="38"/>
  <c r="BP114" i="38"/>
  <c r="BP113" i="38"/>
  <c r="BP112" i="38"/>
  <c r="BP110" i="38"/>
  <c r="BP109" i="38"/>
  <c r="BP108" i="38"/>
  <c r="BP107" i="38"/>
  <c r="BP106" i="38"/>
  <c r="BL120" i="38"/>
  <c r="BL119" i="38"/>
  <c r="BL118" i="38"/>
  <c r="BL117" i="38"/>
  <c r="BL116" i="38"/>
  <c r="BL115" i="38"/>
  <c r="BL114" i="38"/>
  <c r="BL113" i="38"/>
  <c r="BL112" i="38"/>
  <c r="BL110" i="38"/>
  <c r="BL109" i="38"/>
  <c r="BL108" i="38"/>
  <c r="BL107" i="38"/>
  <c r="BL106" i="38"/>
  <c r="BI102" i="38"/>
  <c r="BM102" i="38"/>
  <c r="BI106" i="38"/>
  <c r="BJ106" i="38"/>
  <c r="BK106" i="38"/>
  <c r="BM106" i="38"/>
  <c r="BI107" i="38"/>
  <c r="BJ107" i="38"/>
  <c r="BK107" i="38"/>
  <c r="BM107" i="38"/>
  <c r="BI108" i="38"/>
  <c r="BJ108" i="38"/>
  <c r="BK108" i="38"/>
  <c r="BM108" i="38"/>
  <c r="BI109" i="38"/>
  <c r="BJ109" i="38"/>
  <c r="BK109" i="38"/>
  <c r="BM109" i="38"/>
  <c r="BI110" i="38"/>
  <c r="BJ110" i="38"/>
  <c r="BK110" i="38"/>
  <c r="BM110" i="38"/>
  <c r="BJ111" i="38"/>
  <c r="BK111" i="38"/>
  <c r="BJ112" i="38"/>
  <c r="BM112" i="38"/>
  <c r="BJ113" i="38"/>
  <c r="BM113" i="38"/>
  <c r="BJ114" i="38"/>
  <c r="BM114" i="38"/>
  <c r="BK115" i="38"/>
  <c r="BM115" i="38"/>
  <c r="BI116" i="38"/>
  <c r="BJ116" i="38"/>
  <c r="BK116" i="38"/>
  <c r="BM116" i="38"/>
  <c r="BI117" i="38"/>
  <c r="BJ117" i="38"/>
  <c r="BK117" i="38"/>
  <c r="BM117" i="38"/>
  <c r="BI118" i="38"/>
  <c r="BJ118" i="38"/>
  <c r="BK118" i="38"/>
  <c r="BM118" i="38"/>
  <c r="BI119" i="38"/>
  <c r="BJ119" i="38"/>
  <c r="BK119" i="38"/>
  <c r="BM119" i="38"/>
  <c r="BI120" i="38"/>
  <c r="BJ120" i="38"/>
  <c r="BK120" i="38"/>
  <c r="BM120" i="38"/>
  <c r="H123" i="38"/>
  <c r="I123" i="38"/>
  <c r="J123" i="38"/>
  <c r="K123" i="38"/>
  <c r="M123" i="38"/>
  <c r="N123" i="38"/>
  <c r="O123" i="38"/>
  <c r="P123" i="38"/>
  <c r="Q123" i="38"/>
  <c r="R123" i="38"/>
  <c r="F123" i="38"/>
  <c r="E123" i="38"/>
  <c r="D123" i="38"/>
  <c r="T121" i="38"/>
  <c r="T108" i="38"/>
  <c r="T107" i="38"/>
  <c r="S121" i="38"/>
  <c r="S120" i="38"/>
  <c r="S107" i="38"/>
  <c r="S108" i="38"/>
  <c r="S109" i="38"/>
  <c r="S110" i="38"/>
  <c r="S111" i="38"/>
  <c r="S112" i="38"/>
  <c r="S113" i="38"/>
  <c r="S117" i="38"/>
  <c r="S118" i="38"/>
  <c r="S119" i="38"/>
  <c r="E18" i="21" l="1"/>
  <c r="M30" i="21"/>
  <c r="C30" i="21" s="1"/>
  <c r="M29" i="21"/>
  <c r="M28" i="21"/>
  <c r="M27" i="21"/>
  <c r="M26" i="21"/>
  <c r="C26" i="21" s="1"/>
  <c r="M25" i="21"/>
  <c r="M24" i="21"/>
  <c r="M23" i="21"/>
  <c r="M22" i="21"/>
  <c r="C22" i="21" s="1"/>
  <c r="M21" i="21"/>
  <c r="M20" i="21"/>
  <c r="M19" i="21"/>
  <c r="M18" i="21"/>
  <c r="M17" i="21"/>
  <c r="M16" i="21"/>
  <c r="C21" i="21"/>
  <c r="E30" i="21"/>
  <c r="E29" i="21"/>
  <c r="E28" i="21"/>
  <c r="C28" i="21" s="1"/>
  <c r="E27" i="21"/>
  <c r="C27" i="21" s="1"/>
  <c r="E26" i="21"/>
  <c r="E25" i="21"/>
  <c r="E24" i="21"/>
  <c r="E23" i="21"/>
  <c r="C23" i="21" s="1"/>
  <c r="E22" i="21"/>
  <c r="E21" i="21"/>
  <c r="E20" i="21"/>
  <c r="E19" i="21"/>
  <c r="C19" i="21" s="1"/>
  <c r="E17" i="21"/>
  <c r="E16" i="21"/>
  <c r="C29" i="21"/>
  <c r="C25" i="21"/>
  <c r="C18" i="21"/>
  <c r="C17" i="21"/>
  <c r="C16" i="21" l="1"/>
  <c r="C20" i="21"/>
  <c r="C24" i="21"/>
  <c r="D65" i="21" l="1"/>
  <c r="D66" i="21"/>
  <c r="D67" i="21"/>
  <c r="D68" i="21"/>
  <c r="D69" i="21"/>
  <c r="D70" i="21"/>
  <c r="D71" i="21"/>
  <c r="D72" i="21"/>
  <c r="D73" i="21"/>
  <c r="D74" i="21"/>
  <c r="D75" i="21"/>
  <c r="D76" i="21"/>
  <c r="D77" i="21"/>
  <c r="D78" i="21"/>
  <c r="D79" i="21"/>
  <c r="H74" i="21"/>
  <c r="AO32" i="21"/>
  <c r="AN32" i="21"/>
  <c r="AO31" i="21"/>
  <c r="AN31" i="21"/>
  <c r="AG63" i="38" l="1"/>
  <c r="C6" i="68" l="1"/>
  <c r="C21" i="68" s="1"/>
  <c r="BM111" i="38" l="1"/>
  <c r="BL111" i="38"/>
  <c r="BI111" i="38"/>
  <c r="BI112" i="38"/>
  <c r="BI113" i="38"/>
  <c r="BI114" i="38"/>
  <c r="BI115" i="38"/>
  <c r="BT112" i="38"/>
  <c r="BP111" i="38"/>
  <c r="BJ115" i="38"/>
  <c r="BR112" i="38"/>
  <c r="BX109" i="38"/>
  <c r="BK112" i="38"/>
  <c r="BK113" i="38"/>
  <c r="BK114" i="38"/>
  <c r="BZ112" i="38"/>
  <c r="CB120" i="38"/>
  <c r="CB106" i="38"/>
  <c r="BZ110" i="38"/>
  <c r="BY119" i="38"/>
  <c r="CA116" i="38"/>
  <c r="BZ118" i="38"/>
  <c r="BY111" i="38"/>
  <c r="BZ106" i="38"/>
  <c r="CA119" i="38"/>
  <c r="AY120" i="38"/>
  <c r="BZ113" i="38"/>
  <c r="CA106" i="38"/>
  <c r="AW120" i="38"/>
  <c r="BY110" i="38"/>
  <c r="CA110" i="38"/>
  <c r="BZ107" i="38"/>
  <c r="BZ111" i="38"/>
  <c r="CB111" i="38"/>
  <c r="CB113" i="38"/>
  <c r="BY113" i="38"/>
  <c r="CA113" i="38"/>
  <c r="CB119" i="38"/>
  <c r="BY106" i="38"/>
  <c r="BY115" i="38"/>
  <c r="BY116" i="38"/>
  <c r="CB110" i="38"/>
  <c r="BZ117" i="38"/>
  <c r="CB109" i="38"/>
  <c r="AV120" i="38"/>
  <c r="CA112" i="38"/>
  <c r="BZ109" i="38"/>
  <c r="BY107" i="38"/>
  <c r="CB116" i="38"/>
  <c r="CB118" i="38"/>
  <c r="CA115" i="38"/>
  <c r="CB117" i="38"/>
  <c r="BZ116" i="38"/>
  <c r="CA117" i="38"/>
  <c r="BY112" i="38"/>
  <c r="CA114" i="38"/>
  <c r="BY114" i="38"/>
  <c r="BZ108" i="38"/>
  <c r="CB107" i="38"/>
  <c r="CA108" i="38"/>
  <c r="BZ114" i="38"/>
  <c r="CB112" i="38"/>
  <c r="CB114" i="38"/>
  <c r="CA111" i="38"/>
  <c r="CA109" i="38"/>
  <c r="BZ120" i="38"/>
  <c r="BY109" i="38"/>
  <c r="BY118" i="38"/>
  <c r="BY117" i="38"/>
  <c r="CB108" i="38"/>
  <c r="BY108" i="38"/>
  <c r="CA107" i="38"/>
  <c r="BY120" i="38"/>
  <c r="CA120" i="38"/>
  <c r="CA118" i="38"/>
  <c r="BZ115" i="38"/>
  <c r="AX120" i="38"/>
  <c r="BZ119" i="38"/>
  <c r="CB115" i="38"/>
  <c r="C79" i="21"/>
  <c r="C14" i="68"/>
  <c r="C7" i="68"/>
  <c r="C15" i="68"/>
  <c r="AH114" i="38" s="1"/>
  <c r="C8" i="68"/>
  <c r="C16" i="68"/>
  <c r="C9" i="68"/>
  <c r="C17" i="68"/>
  <c r="C10" i="68"/>
  <c r="AU109" i="38" s="1"/>
  <c r="C18" i="68"/>
  <c r="C11" i="68"/>
  <c r="AR110" i="38" s="1"/>
  <c r="C19" i="68"/>
  <c r="C12" i="68"/>
  <c r="AL111" i="38" s="1"/>
  <c r="C20" i="68"/>
  <c r="C13" i="68"/>
  <c r="AQ112" i="38" s="1"/>
  <c r="AF197" i="38"/>
  <c r="BJ189" i="38"/>
  <c r="BK189" i="38"/>
  <c r="BL189" i="38"/>
  <c r="BM189" i="38"/>
  <c r="BN189" i="38"/>
  <c r="BO189" i="38"/>
  <c r="BP189" i="38"/>
  <c r="BQ189" i="38"/>
  <c r="BR189" i="38"/>
  <c r="BJ190" i="38"/>
  <c r="BK190" i="38"/>
  <c r="BL190" i="38"/>
  <c r="BM190" i="38"/>
  <c r="BN190" i="38"/>
  <c r="BO190" i="38"/>
  <c r="BP190" i="38"/>
  <c r="BQ190" i="38"/>
  <c r="BR190" i="38"/>
  <c r="BJ191" i="38"/>
  <c r="BK191" i="38"/>
  <c r="BL191" i="38"/>
  <c r="BM191" i="38"/>
  <c r="BN191" i="38"/>
  <c r="BO191" i="38"/>
  <c r="BP191" i="38"/>
  <c r="BQ191" i="38"/>
  <c r="BR191" i="38"/>
  <c r="BJ192" i="38"/>
  <c r="BK192" i="38"/>
  <c r="BL192" i="38"/>
  <c r="BM192" i="38"/>
  <c r="BN192" i="38"/>
  <c r="BO192" i="38"/>
  <c r="BP192" i="38"/>
  <c r="BQ192" i="38"/>
  <c r="BR192" i="38"/>
  <c r="BJ193" i="38"/>
  <c r="BK193" i="38"/>
  <c r="BL193" i="38"/>
  <c r="BM193" i="38"/>
  <c r="BN193" i="38"/>
  <c r="BO193" i="38"/>
  <c r="BP193" i="38"/>
  <c r="BQ193" i="38"/>
  <c r="BR193" i="38"/>
  <c r="BJ194" i="38"/>
  <c r="BK194" i="38"/>
  <c r="BL194" i="38"/>
  <c r="BM194" i="38"/>
  <c r="BN194" i="38"/>
  <c r="BO194" i="38"/>
  <c r="BP194" i="38"/>
  <c r="BQ194" i="38"/>
  <c r="BR194" i="38"/>
  <c r="BJ195" i="38"/>
  <c r="BK195" i="38"/>
  <c r="BL195" i="38"/>
  <c r="BM195" i="38"/>
  <c r="BN195" i="38"/>
  <c r="BO195" i="38"/>
  <c r="BP195" i="38"/>
  <c r="BQ195" i="38"/>
  <c r="BR195" i="38"/>
  <c r="BJ196" i="38"/>
  <c r="BK196" i="38"/>
  <c r="BL196" i="38"/>
  <c r="BM196" i="38"/>
  <c r="BN196" i="38"/>
  <c r="BO196" i="38"/>
  <c r="BP196" i="38"/>
  <c r="BQ196" i="38"/>
  <c r="BR196" i="38"/>
  <c r="BJ197" i="38"/>
  <c r="BK197" i="38"/>
  <c r="BL197" i="38"/>
  <c r="BM197" i="38"/>
  <c r="BN197" i="38"/>
  <c r="BO197" i="38"/>
  <c r="BP197" i="38"/>
  <c r="BQ197" i="38"/>
  <c r="BR197" i="38"/>
  <c r="BJ198" i="38"/>
  <c r="BK198" i="38"/>
  <c r="BL198" i="38"/>
  <c r="BM198" i="38"/>
  <c r="BN198" i="38"/>
  <c r="BO198" i="38"/>
  <c r="BP198" i="38"/>
  <c r="BQ198" i="38"/>
  <c r="BR198" i="38"/>
  <c r="BJ199" i="38"/>
  <c r="BK199" i="38"/>
  <c r="BL199" i="38"/>
  <c r="BM199" i="38"/>
  <c r="BN199" i="38"/>
  <c r="BO199" i="38"/>
  <c r="BP199" i="38"/>
  <c r="BQ199" i="38"/>
  <c r="BR199" i="38"/>
  <c r="BJ200" i="38"/>
  <c r="BK200" i="38"/>
  <c r="BL200" i="38"/>
  <c r="BM200" i="38"/>
  <c r="BN200" i="38"/>
  <c r="BO200" i="38"/>
  <c r="BP200" i="38"/>
  <c r="BQ200" i="38"/>
  <c r="BR200" i="38"/>
  <c r="BJ201" i="38"/>
  <c r="BK201" i="38"/>
  <c r="BL201" i="38"/>
  <c r="BM201" i="38"/>
  <c r="BN201" i="38"/>
  <c r="BO201" i="38"/>
  <c r="BP201" i="38"/>
  <c r="BQ201" i="38"/>
  <c r="BR201" i="38"/>
  <c r="BJ202" i="38"/>
  <c r="BK202" i="38"/>
  <c r="BL202" i="38"/>
  <c r="BM202" i="38"/>
  <c r="BN202" i="38"/>
  <c r="BO202" i="38"/>
  <c r="BP202" i="38"/>
  <c r="BQ202" i="38"/>
  <c r="BR202" i="38"/>
  <c r="BJ203" i="38"/>
  <c r="BK203" i="38"/>
  <c r="BL203" i="38"/>
  <c r="BM203" i="38"/>
  <c r="BN203" i="38"/>
  <c r="BO203" i="38"/>
  <c r="BP203" i="38"/>
  <c r="BQ203" i="38"/>
  <c r="BR203" i="38"/>
  <c r="BI190" i="38"/>
  <c r="BI191" i="38"/>
  <c r="BI192" i="38"/>
  <c r="BI193" i="38"/>
  <c r="BI194" i="38"/>
  <c r="BI195" i="38"/>
  <c r="BI196" i="38"/>
  <c r="BI197" i="38"/>
  <c r="BI198" i="38"/>
  <c r="BI199" i="38"/>
  <c r="BI200" i="38"/>
  <c r="BI201" i="38"/>
  <c r="BI202" i="38"/>
  <c r="BI203" i="38"/>
  <c r="BI189" i="38"/>
  <c r="BJ162" i="38"/>
  <c r="BK162" i="38"/>
  <c r="BL162" i="38"/>
  <c r="BM162" i="38"/>
  <c r="BN162" i="38"/>
  <c r="BO162" i="38"/>
  <c r="BP162" i="38"/>
  <c r="BQ162" i="38"/>
  <c r="BR162" i="38"/>
  <c r="BS162" i="38"/>
  <c r="BT162" i="38"/>
  <c r="BU162" i="38"/>
  <c r="BV162" i="38"/>
  <c r="BW162" i="38"/>
  <c r="BX162" i="38"/>
  <c r="BY162" i="38"/>
  <c r="BZ162" i="38"/>
  <c r="BJ163" i="38"/>
  <c r="BK163" i="38"/>
  <c r="BL163" i="38"/>
  <c r="BM163" i="38"/>
  <c r="BN163" i="38"/>
  <c r="BO163" i="38"/>
  <c r="BP163" i="38"/>
  <c r="BQ163" i="38"/>
  <c r="BR163" i="38"/>
  <c r="BS163" i="38"/>
  <c r="BT163" i="38"/>
  <c r="BU163" i="38"/>
  <c r="BV163" i="38"/>
  <c r="BW163" i="38"/>
  <c r="BX163" i="38"/>
  <c r="BY163" i="38"/>
  <c r="BZ163" i="38"/>
  <c r="BJ164" i="38"/>
  <c r="BK164" i="38"/>
  <c r="BL164" i="38"/>
  <c r="BM164" i="38"/>
  <c r="BN164" i="38"/>
  <c r="BO164" i="38"/>
  <c r="BP164" i="38"/>
  <c r="BQ164" i="38"/>
  <c r="BR164" i="38"/>
  <c r="BS164" i="38"/>
  <c r="BT164" i="38"/>
  <c r="BU164" i="38"/>
  <c r="BV164" i="38"/>
  <c r="BW164" i="38"/>
  <c r="BX164" i="38"/>
  <c r="BY164" i="38"/>
  <c r="BZ164" i="38"/>
  <c r="BJ165" i="38"/>
  <c r="BK165" i="38"/>
  <c r="BL165" i="38"/>
  <c r="BM165" i="38"/>
  <c r="BN165" i="38"/>
  <c r="BO165" i="38"/>
  <c r="BP165" i="38"/>
  <c r="BQ165" i="38"/>
  <c r="BR165" i="38"/>
  <c r="BS165" i="38"/>
  <c r="BT165" i="38"/>
  <c r="BU165" i="38"/>
  <c r="BV165" i="38"/>
  <c r="BW165" i="38"/>
  <c r="BX165" i="38"/>
  <c r="BY165" i="38"/>
  <c r="BZ165" i="38"/>
  <c r="BJ166" i="38"/>
  <c r="BK166" i="38"/>
  <c r="BL166" i="38"/>
  <c r="BM166" i="38"/>
  <c r="BN166" i="38"/>
  <c r="BO166" i="38"/>
  <c r="BP166" i="38"/>
  <c r="BQ166" i="38"/>
  <c r="BR166" i="38"/>
  <c r="BS166" i="38"/>
  <c r="BT166" i="38"/>
  <c r="BU166" i="38"/>
  <c r="BV166" i="38"/>
  <c r="BW166" i="38"/>
  <c r="BX166" i="38"/>
  <c r="BY166" i="38"/>
  <c r="BZ166" i="38"/>
  <c r="BJ167" i="38"/>
  <c r="BK167" i="38"/>
  <c r="BL167" i="38"/>
  <c r="BM167" i="38"/>
  <c r="BN167" i="38"/>
  <c r="BO167" i="38"/>
  <c r="BP167" i="38"/>
  <c r="BQ167" i="38"/>
  <c r="BR167" i="38"/>
  <c r="BS167" i="38"/>
  <c r="BT167" i="38"/>
  <c r="BU167" i="38"/>
  <c r="BV167" i="38"/>
  <c r="BW167" i="38"/>
  <c r="BX167" i="38"/>
  <c r="BY167" i="38"/>
  <c r="BZ167" i="38"/>
  <c r="BJ168" i="38"/>
  <c r="BK168" i="38"/>
  <c r="BL168" i="38"/>
  <c r="BM168" i="38"/>
  <c r="BN168" i="38"/>
  <c r="BO168" i="38"/>
  <c r="BP168" i="38"/>
  <c r="BQ168" i="38"/>
  <c r="BR168" i="38"/>
  <c r="BS168" i="38"/>
  <c r="BT168" i="38"/>
  <c r="BU168" i="38"/>
  <c r="BV168" i="38"/>
  <c r="BW168" i="38"/>
  <c r="BX168" i="38"/>
  <c r="BY168" i="38"/>
  <c r="BZ168" i="38"/>
  <c r="BJ169" i="38"/>
  <c r="BK169" i="38"/>
  <c r="BL169" i="38"/>
  <c r="BM169" i="38"/>
  <c r="BN169" i="38"/>
  <c r="BO169" i="38"/>
  <c r="BP169" i="38"/>
  <c r="BQ169" i="38"/>
  <c r="BR169" i="38"/>
  <c r="BS169" i="38"/>
  <c r="BT169" i="38"/>
  <c r="BU169" i="38"/>
  <c r="BV169" i="38"/>
  <c r="BW169" i="38"/>
  <c r="BX169" i="38"/>
  <c r="BY169" i="38"/>
  <c r="BZ169" i="38"/>
  <c r="BJ170" i="38"/>
  <c r="BK170" i="38"/>
  <c r="BL170" i="38"/>
  <c r="BM170" i="38"/>
  <c r="BN170" i="38"/>
  <c r="BO170" i="38"/>
  <c r="BP170" i="38"/>
  <c r="BQ170" i="38"/>
  <c r="BR170" i="38"/>
  <c r="BS170" i="38"/>
  <c r="BT170" i="38"/>
  <c r="BU170" i="38"/>
  <c r="BV170" i="38"/>
  <c r="BW170" i="38"/>
  <c r="BX170" i="38"/>
  <c r="BY170" i="38"/>
  <c r="BZ170" i="38"/>
  <c r="BJ171" i="38"/>
  <c r="BK171" i="38"/>
  <c r="BL171" i="38"/>
  <c r="BM171" i="38"/>
  <c r="BN171" i="38"/>
  <c r="BO171" i="38"/>
  <c r="BP171" i="38"/>
  <c r="BQ171" i="38"/>
  <c r="BR171" i="38"/>
  <c r="BS171" i="38"/>
  <c r="BT171" i="38"/>
  <c r="BU171" i="38"/>
  <c r="BV171" i="38"/>
  <c r="BW171" i="38"/>
  <c r="BX171" i="38"/>
  <c r="BY171" i="38"/>
  <c r="BZ171" i="38"/>
  <c r="BJ172" i="38"/>
  <c r="BK172" i="38"/>
  <c r="BL172" i="38"/>
  <c r="BM172" i="38"/>
  <c r="BN172" i="38"/>
  <c r="BO172" i="38"/>
  <c r="BP172" i="38"/>
  <c r="BQ172" i="38"/>
  <c r="BR172" i="38"/>
  <c r="BS172" i="38"/>
  <c r="BT172" i="38"/>
  <c r="BU172" i="38"/>
  <c r="BV172" i="38"/>
  <c r="BW172" i="38"/>
  <c r="BX172" i="38"/>
  <c r="BY172" i="38"/>
  <c r="BZ172" i="38"/>
  <c r="BJ173" i="38"/>
  <c r="BK173" i="38"/>
  <c r="BL173" i="38"/>
  <c r="BM173" i="38"/>
  <c r="BN173" i="38"/>
  <c r="BO173" i="38"/>
  <c r="BP173" i="38"/>
  <c r="BQ173" i="38"/>
  <c r="BR173" i="38"/>
  <c r="BS173" i="38"/>
  <c r="BT173" i="38"/>
  <c r="BU173" i="38"/>
  <c r="BV173" i="38"/>
  <c r="BW173" i="38"/>
  <c r="BX173" i="38"/>
  <c r="BY173" i="38"/>
  <c r="BZ173" i="38"/>
  <c r="BJ174" i="38"/>
  <c r="BK174" i="38"/>
  <c r="BL174" i="38"/>
  <c r="BM174" i="38"/>
  <c r="BN174" i="38"/>
  <c r="BO174" i="38"/>
  <c r="BP174" i="38"/>
  <c r="BQ174" i="38"/>
  <c r="BR174" i="38"/>
  <c r="BS174" i="38"/>
  <c r="BT174" i="38"/>
  <c r="BU174" i="38"/>
  <c r="BV174" i="38"/>
  <c r="BW174" i="38"/>
  <c r="BX174" i="38"/>
  <c r="BY174" i="38"/>
  <c r="BZ174" i="38"/>
  <c r="BJ175" i="38"/>
  <c r="BK175" i="38"/>
  <c r="BL175" i="38"/>
  <c r="BM175" i="38"/>
  <c r="BN175" i="38"/>
  <c r="BO175" i="38"/>
  <c r="BP175" i="38"/>
  <c r="BQ175" i="38"/>
  <c r="BR175" i="38"/>
  <c r="BS175" i="38"/>
  <c r="BT175" i="38"/>
  <c r="BU175" i="38"/>
  <c r="BV175" i="38"/>
  <c r="BW175" i="38"/>
  <c r="BX175" i="38"/>
  <c r="BY175" i="38"/>
  <c r="BZ175" i="38"/>
  <c r="BJ176" i="38"/>
  <c r="BK176" i="38"/>
  <c r="BL176" i="38"/>
  <c r="BM176" i="38"/>
  <c r="BN176" i="38"/>
  <c r="BO176" i="38"/>
  <c r="BP176" i="38"/>
  <c r="BQ176" i="38"/>
  <c r="BR176" i="38"/>
  <c r="BS176" i="38"/>
  <c r="BT176" i="38"/>
  <c r="BU176" i="38"/>
  <c r="BV176" i="38"/>
  <c r="BW176" i="38"/>
  <c r="BX176" i="38"/>
  <c r="BY176" i="38"/>
  <c r="BZ176" i="38"/>
  <c r="BI163" i="38"/>
  <c r="BI164" i="38"/>
  <c r="BI165" i="38"/>
  <c r="BI166" i="38"/>
  <c r="BI167" i="38"/>
  <c r="BI168" i="38"/>
  <c r="BI169" i="38"/>
  <c r="BI170" i="38"/>
  <c r="BI171" i="38"/>
  <c r="BI172" i="38"/>
  <c r="BI173" i="38"/>
  <c r="BI174" i="38"/>
  <c r="BI175" i="38"/>
  <c r="BI176" i="38"/>
  <c r="BI162" i="38"/>
  <c r="BJ134" i="38"/>
  <c r="BK134" i="38"/>
  <c r="BL134" i="38"/>
  <c r="BM134" i="38"/>
  <c r="BN134" i="38"/>
  <c r="BO134" i="38"/>
  <c r="BP134" i="38"/>
  <c r="BQ134" i="38"/>
  <c r="BR134" i="38"/>
  <c r="BS134" i="38"/>
  <c r="BT134" i="38"/>
  <c r="BU134" i="38"/>
  <c r="BV134" i="38"/>
  <c r="BW134" i="38"/>
  <c r="BX134" i="38"/>
  <c r="BY134" i="38"/>
  <c r="BZ134" i="38"/>
  <c r="BJ135" i="38"/>
  <c r="BK135" i="38"/>
  <c r="BL135" i="38"/>
  <c r="BM135" i="38"/>
  <c r="BN135" i="38"/>
  <c r="BO135" i="38"/>
  <c r="BP135" i="38"/>
  <c r="BQ135" i="38"/>
  <c r="BR135" i="38"/>
  <c r="BS135" i="38"/>
  <c r="BT135" i="38"/>
  <c r="BU135" i="38"/>
  <c r="BV135" i="38"/>
  <c r="BW135" i="38"/>
  <c r="BX135" i="38"/>
  <c r="BY135" i="38"/>
  <c r="BZ135" i="38"/>
  <c r="BJ136" i="38"/>
  <c r="BK136" i="38"/>
  <c r="BL136" i="38"/>
  <c r="BM136" i="38"/>
  <c r="BN136" i="38"/>
  <c r="BO136" i="38"/>
  <c r="BP136" i="38"/>
  <c r="BQ136" i="38"/>
  <c r="BR136" i="38"/>
  <c r="BS136" i="38"/>
  <c r="BT136" i="38"/>
  <c r="BU136" i="38"/>
  <c r="BV136" i="38"/>
  <c r="BW136" i="38"/>
  <c r="BX136" i="38"/>
  <c r="BY136" i="38"/>
  <c r="BZ136" i="38"/>
  <c r="BJ137" i="38"/>
  <c r="BK137" i="38"/>
  <c r="BL137" i="38"/>
  <c r="BM137" i="38"/>
  <c r="BN137" i="38"/>
  <c r="BO137" i="38"/>
  <c r="BP137" i="38"/>
  <c r="BQ137" i="38"/>
  <c r="BR137" i="38"/>
  <c r="BS137" i="38"/>
  <c r="BT137" i="38"/>
  <c r="BU137" i="38"/>
  <c r="BV137" i="38"/>
  <c r="BW137" i="38"/>
  <c r="BX137" i="38"/>
  <c r="BY137" i="38"/>
  <c r="BZ137" i="38"/>
  <c r="BJ138" i="38"/>
  <c r="BK138" i="38"/>
  <c r="BL138" i="38"/>
  <c r="BM138" i="38"/>
  <c r="BN138" i="38"/>
  <c r="BO138" i="38"/>
  <c r="BP138" i="38"/>
  <c r="BQ138" i="38"/>
  <c r="BR138" i="38"/>
  <c r="BS138" i="38"/>
  <c r="BT138" i="38"/>
  <c r="BU138" i="38"/>
  <c r="BV138" i="38"/>
  <c r="BW138" i="38"/>
  <c r="BX138" i="38"/>
  <c r="BY138" i="38"/>
  <c r="BZ138" i="38"/>
  <c r="BJ139" i="38"/>
  <c r="BK139" i="38"/>
  <c r="BL139" i="38"/>
  <c r="BM139" i="38"/>
  <c r="BN139" i="38"/>
  <c r="BO139" i="38"/>
  <c r="BP139" i="38"/>
  <c r="BQ139" i="38"/>
  <c r="BR139" i="38"/>
  <c r="BS139" i="38"/>
  <c r="BT139" i="38"/>
  <c r="BU139" i="38"/>
  <c r="BV139" i="38"/>
  <c r="BW139" i="38"/>
  <c r="BX139" i="38"/>
  <c r="BY139" i="38"/>
  <c r="BZ139" i="38"/>
  <c r="BJ140" i="38"/>
  <c r="BK140" i="38"/>
  <c r="BL140" i="38"/>
  <c r="BM140" i="38"/>
  <c r="BN140" i="38"/>
  <c r="BO140" i="38"/>
  <c r="BP140" i="38"/>
  <c r="BQ140" i="38"/>
  <c r="BR140" i="38"/>
  <c r="BS140" i="38"/>
  <c r="BT140" i="38"/>
  <c r="BU140" i="38"/>
  <c r="BV140" i="38"/>
  <c r="BW140" i="38"/>
  <c r="BX140" i="38"/>
  <c r="BY140" i="38"/>
  <c r="BZ140" i="38"/>
  <c r="BJ141" i="38"/>
  <c r="BK141" i="38"/>
  <c r="BL141" i="38"/>
  <c r="BM141" i="38"/>
  <c r="BN141" i="38"/>
  <c r="BO141" i="38"/>
  <c r="BP141" i="38"/>
  <c r="BQ141" i="38"/>
  <c r="BR141" i="38"/>
  <c r="BS141" i="38"/>
  <c r="BT141" i="38"/>
  <c r="BU141" i="38"/>
  <c r="BV141" i="38"/>
  <c r="BW141" i="38"/>
  <c r="BX141" i="38"/>
  <c r="BY141" i="38"/>
  <c r="BZ141" i="38"/>
  <c r="BJ142" i="38"/>
  <c r="BK142" i="38"/>
  <c r="BL142" i="38"/>
  <c r="BM142" i="38"/>
  <c r="BN142" i="38"/>
  <c r="BO142" i="38"/>
  <c r="BP142" i="38"/>
  <c r="BQ142" i="38"/>
  <c r="BR142" i="38"/>
  <c r="BS142" i="38"/>
  <c r="BT142" i="38"/>
  <c r="BU142" i="38"/>
  <c r="BV142" i="38"/>
  <c r="BW142" i="38"/>
  <c r="BX142" i="38"/>
  <c r="BY142" i="38"/>
  <c r="BZ142" i="38"/>
  <c r="BJ143" i="38"/>
  <c r="BK143" i="38"/>
  <c r="BL143" i="38"/>
  <c r="BM143" i="38"/>
  <c r="BN143" i="38"/>
  <c r="BO143" i="38"/>
  <c r="BP143" i="38"/>
  <c r="BQ143" i="38"/>
  <c r="BR143" i="38"/>
  <c r="BS143" i="38"/>
  <c r="BT143" i="38"/>
  <c r="BU143" i="38"/>
  <c r="BV143" i="38"/>
  <c r="BW143" i="38"/>
  <c r="BX143" i="38"/>
  <c r="BY143" i="38"/>
  <c r="BZ143" i="38"/>
  <c r="BJ144" i="38"/>
  <c r="BK144" i="38"/>
  <c r="BL144" i="38"/>
  <c r="BM144" i="38"/>
  <c r="BN144" i="38"/>
  <c r="BO144" i="38"/>
  <c r="BP144" i="38"/>
  <c r="BQ144" i="38"/>
  <c r="BR144" i="38"/>
  <c r="BS144" i="38"/>
  <c r="BT144" i="38"/>
  <c r="BU144" i="38"/>
  <c r="BV144" i="38"/>
  <c r="BW144" i="38"/>
  <c r="BX144" i="38"/>
  <c r="BY144" i="38"/>
  <c r="BZ144" i="38"/>
  <c r="BJ145" i="38"/>
  <c r="BK145" i="38"/>
  <c r="BL145" i="38"/>
  <c r="BM145" i="38"/>
  <c r="BN145" i="38"/>
  <c r="BO145" i="38"/>
  <c r="BP145" i="38"/>
  <c r="BQ145" i="38"/>
  <c r="BR145" i="38"/>
  <c r="BS145" i="38"/>
  <c r="BT145" i="38"/>
  <c r="BU145" i="38"/>
  <c r="BV145" i="38"/>
  <c r="BW145" i="38"/>
  <c r="BX145" i="38"/>
  <c r="BY145" i="38"/>
  <c r="BZ145" i="38"/>
  <c r="BJ146" i="38"/>
  <c r="BK146" i="38"/>
  <c r="BL146" i="38"/>
  <c r="BM146" i="38"/>
  <c r="BN146" i="38"/>
  <c r="BO146" i="38"/>
  <c r="BP146" i="38"/>
  <c r="BQ146" i="38"/>
  <c r="BR146" i="38"/>
  <c r="BS146" i="38"/>
  <c r="BT146" i="38"/>
  <c r="BU146" i="38"/>
  <c r="BV146" i="38"/>
  <c r="BW146" i="38"/>
  <c r="BX146" i="38"/>
  <c r="BY146" i="38"/>
  <c r="BZ146" i="38"/>
  <c r="BJ147" i="38"/>
  <c r="BK147" i="38"/>
  <c r="BL147" i="38"/>
  <c r="BM147" i="38"/>
  <c r="BN147" i="38"/>
  <c r="BO147" i="38"/>
  <c r="BP147" i="38"/>
  <c r="BQ147" i="38"/>
  <c r="BR147" i="38"/>
  <c r="BS147" i="38"/>
  <c r="BT147" i="38"/>
  <c r="BU147" i="38"/>
  <c r="BV147" i="38"/>
  <c r="BW147" i="38"/>
  <c r="BX147" i="38"/>
  <c r="BY147" i="38"/>
  <c r="BZ147" i="38"/>
  <c r="BJ148" i="38"/>
  <c r="BK148" i="38"/>
  <c r="BL148" i="38"/>
  <c r="BM148" i="38"/>
  <c r="BN148" i="38"/>
  <c r="BO148" i="38"/>
  <c r="BP148" i="38"/>
  <c r="BQ148" i="38"/>
  <c r="BR148" i="38"/>
  <c r="BS148" i="38"/>
  <c r="BT148" i="38"/>
  <c r="BU148" i="38"/>
  <c r="BV148" i="38"/>
  <c r="BW148" i="38"/>
  <c r="BX148" i="38"/>
  <c r="BY148" i="38"/>
  <c r="BZ148" i="38"/>
  <c r="BI135" i="38"/>
  <c r="BI136" i="38"/>
  <c r="BI137" i="38"/>
  <c r="BI138" i="38"/>
  <c r="BI139" i="38"/>
  <c r="BI140" i="38"/>
  <c r="BI141" i="38"/>
  <c r="BI142" i="38"/>
  <c r="BI143" i="38"/>
  <c r="BI144" i="38"/>
  <c r="BI145" i="38"/>
  <c r="BI146" i="38"/>
  <c r="BI147" i="38"/>
  <c r="BI148" i="38"/>
  <c r="BI134" i="38"/>
  <c r="BN106" i="38"/>
  <c r="BO106" i="38"/>
  <c r="BQ106" i="38"/>
  <c r="BR106" i="38"/>
  <c r="BS106" i="38"/>
  <c r="BU106" i="38"/>
  <c r="BV106" i="38"/>
  <c r="BW106" i="38"/>
  <c r="BN107" i="38"/>
  <c r="BO107" i="38"/>
  <c r="BQ107" i="38"/>
  <c r="BR107" i="38"/>
  <c r="BS107" i="38"/>
  <c r="BU107" i="38"/>
  <c r="BV107" i="38"/>
  <c r="BW107" i="38"/>
  <c r="BN108" i="38"/>
  <c r="BO108" i="38"/>
  <c r="BQ108" i="38"/>
  <c r="BR108" i="38"/>
  <c r="BS108" i="38"/>
  <c r="BU108" i="38"/>
  <c r="BV108" i="38"/>
  <c r="BW108" i="38"/>
  <c r="BN109" i="38"/>
  <c r="BO109" i="38"/>
  <c r="BQ109" i="38"/>
  <c r="BR109" i="38"/>
  <c r="BS109" i="38"/>
  <c r="BU109" i="38"/>
  <c r="BV109" i="38"/>
  <c r="BW109" i="38"/>
  <c r="BN110" i="38"/>
  <c r="BO110" i="38"/>
  <c r="BQ110" i="38"/>
  <c r="BR110" i="38"/>
  <c r="BS110" i="38"/>
  <c r="BU110" i="38"/>
  <c r="BV110" i="38"/>
  <c r="BW110" i="38"/>
  <c r="BN111" i="38"/>
  <c r="BO111" i="38"/>
  <c r="BQ111" i="38"/>
  <c r="BR111" i="38"/>
  <c r="BS111" i="38"/>
  <c r="BU111" i="38"/>
  <c r="BV111" i="38"/>
  <c r="BW111" i="38"/>
  <c r="BN112" i="38"/>
  <c r="BO112" i="38"/>
  <c r="BQ112" i="38"/>
  <c r="BS112" i="38"/>
  <c r="BU112" i="38"/>
  <c r="BV112" i="38"/>
  <c r="BW112" i="38"/>
  <c r="BN113" i="38"/>
  <c r="BO113" i="38"/>
  <c r="BQ113" i="38"/>
  <c r="BS113" i="38"/>
  <c r="BU113" i="38"/>
  <c r="BV113" i="38"/>
  <c r="BW113" i="38"/>
  <c r="BN114" i="38"/>
  <c r="BO114" i="38"/>
  <c r="BS114" i="38"/>
  <c r="BU114" i="38"/>
  <c r="BV114" i="38"/>
  <c r="BW114" i="38"/>
  <c r="BN115" i="38"/>
  <c r="BO115" i="38"/>
  <c r="BS115" i="38"/>
  <c r="BU115" i="38"/>
  <c r="BV115" i="38"/>
  <c r="BW115" i="38"/>
  <c r="BN116" i="38"/>
  <c r="BO116" i="38"/>
  <c r="BQ116" i="38"/>
  <c r="BS116" i="38"/>
  <c r="BU116" i="38"/>
  <c r="BV116" i="38"/>
  <c r="BW116" i="38"/>
  <c r="BN117" i="38"/>
  <c r="BO117" i="38"/>
  <c r="BQ117" i="38"/>
  <c r="BS117" i="38"/>
  <c r="BU117" i="38"/>
  <c r="BV117" i="38"/>
  <c r="BW117" i="38"/>
  <c r="BN118" i="38"/>
  <c r="BO118" i="38"/>
  <c r="BQ118" i="38"/>
  <c r="BS118" i="38"/>
  <c r="BU118" i="38"/>
  <c r="BV118" i="38"/>
  <c r="BW118" i="38"/>
  <c r="BN119" i="38"/>
  <c r="BO119" i="38"/>
  <c r="BQ119" i="38"/>
  <c r="BR119" i="38"/>
  <c r="BS119" i="38"/>
  <c r="BU119" i="38"/>
  <c r="BV119" i="38"/>
  <c r="BW119" i="38"/>
  <c r="BN120" i="38"/>
  <c r="BO120" i="38"/>
  <c r="BQ120" i="38"/>
  <c r="BR120" i="38"/>
  <c r="BS120" i="38"/>
  <c r="BU120" i="38"/>
  <c r="BV120" i="38"/>
  <c r="BW120" i="38"/>
  <c r="BJ77" i="38"/>
  <c r="BK77" i="38"/>
  <c r="BL77" i="38"/>
  <c r="BM77" i="38"/>
  <c r="BN77" i="38"/>
  <c r="BO77" i="38"/>
  <c r="BP77" i="38"/>
  <c r="BQ77" i="38"/>
  <c r="BR77" i="38"/>
  <c r="BS77" i="38"/>
  <c r="BT77" i="38"/>
  <c r="BU77" i="38"/>
  <c r="BV77" i="38"/>
  <c r="BW77" i="38"/>
  <c r="BX77" i="38"/>
  <c r="BY77" i="38"/>
  <c r="BZ77" i="38"/>
  <c r="BJ78" i="38"/>
  <c r="BK78" i="38"/>
  <c r="BL78" i="38"/>
  <c r="BM78" i="38"/>
  <c r="BN78" i="38"/>
  <c r="BO78" i="38"/>
  <c r="BP78" i="38"/>
  <c r="BQ78" i="38"/>
  <c r="BR78" i="38"/>
  <c r="BS78" i="38"/>
  <c r="BT78" i="38"/>
  <c r="BU78" i="38"/>
  <c r="BV78" i="38"/>
  <c r="BW78" i="38"/>
  <c r="BX78" i="38"/>
  <c r="BY78" i="38"/>
  <c r="BZ78" i="38"/>
  <c r="BJ79" i="38"/>
  <c r="BK79" i="38"/>
  <c r="BL79" i="38"/>
  <c r="BM79" i="38"/>
  <c r="BN79" i="38"/>
  <c r="BO79" i="38"/>
  <c r="BP79" i="38"/>
  <c r="BQ79" i="38"/>
  <c r="BR79" i="38"/>
  <c r="BS79" i="38"/>
  <c r="BT79" i="38"/>
  <c r="BU79" i="38"/>
  <c r="BV79" i="38"/>
  <c r="BW79" i="38"/>
  <c r="BX79" i="38"/>
  <c r="BY79" i="38"/>
  <c r="BZ79" i="38"/>
  <c r="BJ80" i="38"/>
  <c r="BK80" i="38"/>
  <c r="BL80" i="38"/>
  <c r="BM80" i="38"/>
  <c r="BN80" i="38"/>
  <c r="BO80" i="38"/>
  <c r="BP80" i="38"/>
  <c r="BQ80" i="38"/>
  <c r="BR80" i="38"/>
  <c r="BS80" i="38"/>
  <c r="BT80" i="38"/>
  <c r="BU80" i="38"/>
  <c r="BV80" i="38"/>
  <c r="BW80" i="38"/>
  <c r="BX80" i="38"/>
  <c r="BY80" i="38"/>
  <c r="BZ80" i="38"/>
  <c r="BJ81" i="38"/>
  <c r="BK81" i="38"/>
  <c r="BL81" i="38"/>
  <c r="BM81" i="38"/>
  <c r="BN81" i="38"/>
  <c r="BO81" i="38"/>
  <c r="BP81" i="38"/>
  <c r="BQ81" i="38"/>
  <c r="BR81" i="38"/>
  <c r="BS81" i="38"/>
  <c r="BT81" i="38"/>
  <c r="BU81" i="38"/>
  <c r="BV81" i="38"/>
  <c r="BW81" i="38"/>
  <c r="BX81" i="38"/>
  <c r="BY81" i="38"/>
  <c r="BZ81" i="38"/>
  <c r="BJ82" i="38"/>
  <c r="BK82" i="38"/>
  <c r="BL82" i="38"/>
  <c r="BM82" i="38"/>
  <c r="BN82" i="38"/>
  <c r="BO82" i="38"/>
  <c r="BP82" i="38"/>
  <c r="BQ82" i="38"/>
  <c r="BR82" i="38"/>
  <c r="BS82" i="38"/>
  <c r="BT82" i="38"/>
  <c r="BU82" i="38"/>
  <c r="BV82" i="38"/>
  <c r="BW82" i="38"/>
  <c r="BX82" i="38"/>
  <c r="BY82" i="38"/>
  <c r="BZ82" i="38"/>
  <c r="BJ83" i="38"/>
  <c r="BK83" i="38"/>
  <c r="BL83" i="38"/>
  <c r="BM83" i="38"/>
  <c r="BN83" i="38"/>
  <c r="BO83" i="38"/>
  <c r="BP83" i="38"/>
  <c r="BQ83" i="38"/>
  <c r="BR83" i="38"/>
  <c r="BS83" i="38"/>
  <c r="BT83" i="38"/>
  <c r="BU83" i="38"/>
  <c r="BV83" i="38"/>
  <c r="BW83" i="38"/>
  <c r="BX83" i="38"/>
  <c r="BY83" i="38"/>
  <c r="BZ83" i="38"/>
  <c r="BJ84" i="38"/>
  <c r="BK84" i="38"/>
  <c r="BL84" i="38"/>
  <c r="BM84" i="38"/>
  <c r="BN84" i="38"/>
  <c r="BO84" i="38"/>
  <c r="BP84" i="38"/>
  <c r="BQ84" i="38"/>
  <c r="BR84" i="38"/>
  <c r="BS84" i="38"/>
  <c r="BT84" i="38"/>
  <c r="BU84" i="38"/>
  <c r="BV84" i="38"/>
  <c r="BW84" i="38"/>
  <c r="BX84" i="38"/>
  <c r="BY84" i="38"/>
  <c r="BZ84" i="38"/>
  <c r="BJ85" i="38"/>
  <c r="BK85" i="38"/>
  <c r="BL85" i="38"/>
  <c r="BM85" i="38"/>
  <c r="BN85" i="38"/>
  <c r="BO85" i="38"/>
  <c r="BP85" i="38"/>
  <c r="BQ85" i="38"/>
  <c r="BR85" i="38"/>
  <c r="BS85" i="38"/>
  <c r="BT85" i="38"/>
  <c r="BU85" i="38"/>
  <c r="BV85" i="38"/>
  <c r="BW85" i="38"/>
  <c r="BX85" i="38"/>
  <c r="BY85" i="38"/>
  <c r="BZ85" i="38"/>
  <c r="BJ86" i="38"/>
  <c r="BK86" i="38"/>
  <c r="BL86" i="38"/>
  <c r="BM86" i="38"/>
  <c r="BN86" i="38"/>
  <c r="BO86" i="38"/>
  <c r="BP86" i="38"/>
  <c r="BQ86" i="38"/>
  <c r="BR86" i="38"/>
  <c r="BS86" i="38"/>
  <c r="BT86" i="38"/>
  <c r="BU86" i="38"/>
  <c r="BV86" i="38"/>
  <c r="BW86" i="38"/>
  <c r="BX86" i="38"/>
  <c r="BY86" i="38"/>
  <c r="BZ86" i="38"/>
  <c r="BJ87" i="38"/>
  <c r="BK87" i="38"/>
  <c r="BL87" i="38"/>
  <c r="BM87" i="38"/>
  <c r="BN87" i="38"/>
  <c r="BO87" i="38"/>
  <c r="BP87" i="38"/>
  <c r="BQ87" i="38"/>
  <c r="BR87" i="38"/>
  <c r="BS87" i="38"/>
  <c r="BT87" i="38"/>
  <c r="BU87" i="38"/>
  <c r="BV87" i="38"/>
  <c r="BW87" i="38"/>
  <c r="BX87" i="38"/>
  <c r="BY87" i="38"/>
  <c r="BZ87" i="38"/>
  <c r="BJ88" i="38"/>
  <c r="BK88" i="38"/>
  <c r="BL88" i="38"/>
  <c r="BM88" i="38"/>
  <c r="BN88" i="38"/>
  <c r="BO88" i="38"/>
  <c r="BP88" i="38"/>
  <c r="BQ88" i="38"/>
  <c r="BR88" i="38"/>
  <c r="BS88" i="38"/>
  <c r="BT88" i="38"/>
  <c r="BU88" i="38"/>
  <c r="BV88" i="38"/>
  <c r="BW88" i="38"/>
  <c r="BX88" i="38"/>
  <c r="BY88" i="38"/>
  <c r="BZ88" i="38"/>
  <c r="BJ89" i="38"/>
  <c r="BK89" i="38"/>
  <c r="BL89" i="38"/>
  <c r="BM89" i="38"/>
  <c r="BN89" i="38"/>
  <c r="BO89" i="38"/>
  <c r="BP89" i="38"/>
  <c r="BQ89" i="38"/>
  <c r="BR89" i="38"/>
  <c r="BS89" i="38"/>
  <c r="BT89" i="38"/>
  <c r="BU89" i="38"/>
  <c r="BV89" i="38"/>
  <c r="BW89" i="38"/>
  <c r="BX89" i="38"/>
  <c r="BY89" i="38"/>
  <c r="BZ89" i="38"/>
  <c r="BJ90" i="38"/>
  <c r="BK90" i="38"/>
  <c r="BL90" i="38"/>
  <c r="BM90" i="38"/>
  <c r="BN90" i="38"/>
  <c r="BO90" i="38"/>
  <c r="BP90" i="38"/>
  <c r="BQ90" i="38"/>
  <c r="BR90" i="38"/>
  <c r="BS90" i="38"/>
  <c r="BT90" i="38"/>
  <c r="BU90" i="38"/>
  <c r="BV90" i="38"/>
  <c r="BW90" i="38"/>
  <c r="BX90" i="38"/>
  <c r="BY90" i="38"/>
  <c r="BZ90" i="38"/>
  <c r="BJ91" i="38"/>
  <c r="BK91" i="38"/>
  <c r="BL91" i="38"/>
  <c r="BM91" i="38"/>
  <c r="BN91" i="38"/>
  <c r="BO91" i="38"/>
  <c r="BP91" i="38"/>
  <c r="BQ91" i="38"/>
  <c r="BR91" i="38"/>
  <c r="BS91" i="38"/>
  <c r="BT91" i="38"/>
  <c r="BU91" i="38"/>
  <c r="BV91" i="38"/>
  <c r="BW91" i="38"/>
  <c r="BX91" i="38"/>
  <c r="BY91" i="38"/>
  <c r="BZ91" i="38"/>
  <c r="BI78" i="38"/>
  <c r="BI79" i="38"/>
  <c r="BI80" i="38"/>
  <c r="BI81" i="38"/>
  <c r="BI82" i="38"/>
  <c r="BI83" i="38"/>
  <c r="BI84" i="38"/>
  <c r="BI85" i="38"/>
  <c r="BI86" i="38"/>
  <c r="BI87" i="38"/>
  <c r="BI88" i="38"/>
  <c r="BI89" i="38"/>
  <c r="BI90" i="38"/>
  <c r="BI91" i="38"/>
  <c r="BI77" i="38"/>
  <c r="BJ49" i="38"/>
  <c r="BK49" i="38"/>
  <c r="BL49" i="38"/>
  <c r="BM49" i="38"/>
  <c r="BN49" i="38"/>
  <c r="BO49" i="38"/>
  <c r="BP49" i="38"/>
  <c r="BQ49" i="38"/>
  <c r="BR49" i="38"/>
  <c r="BS49" i="38"/>
  <c r="BT49" i="38"/>
  <c r="BU49" i="38"/>
  <c r="BV49" i="38"/>
  <c r="BW49" i="38"/>
  <c r="BX49" i="38"/>
  <c r="BY49" i="38"/>
  <c r="BZ49" i="38"/>
  <c r="BJ50" i="38"/>
  <c r="BK50" i="38"/>
  <c r="BL50" i="38"/>
  <c r="BM50" i="38"/>
  <c r="BN50" i="38"/>
  <c r="BO50" i="38"/>
  <c r="BP50" i="38"/>
  <c r="BQ50" i="38"/>
  <c r="BR50" i="38"/>
  <c r="BS50" i="38"/>
  <c r="BT50" i="38"/>
  <c r="BU50" i="38"/>
  <c r="BV50" i="38"/>
  <c r="BW50" i="38"/>
  <c r="BX50" i="38"/>
  <c r="BY50" i="38"/>
  <c r="BZ50" i="38"/>
  <c r="BJ51" i="38"/>
  <c r="BK51" i="38"/>
  <c r="BL51" i="38"/>
  <c r="BM51" i="38"/>
  <c r="BN51" i="38"/>
  <c r="BO51" i="38"/>
  <c r="BP51" i="38"/>
  <c r="BQ51" i="38"/>
  <c r="BR51" i="38"/>
  <c r="BS51" i="38"/>
  <c r="BT51" i="38"/>
  <c r="BU51" i="38"/>
  <c r="BV51" i="38"/>
  <c r="BW51" i="38"/>
  <c r="BX51" i="38"/>
  <c r="BY51" i="38"/>
  <c r="BZ51" i="38"/>
  <c r="BJ52" i="38"/>
  <c r="BK52" i="38"/>
  <c r="BL52" i="38"/>
  <c r="BM52" i="38"/>
  <c r="BN52" i="38"/>
  <c r="BO52" i="38"/>
  <c r="BP52" i="38"/>
  <c r="BQ52" i="38"/>
  <c r="BR52" i="38"/>
  <c r="BS52" i="38"/>
  <c r="BT52" i="38"/>
  <c r="BU52" i="38"/>
  <c r="BV52" i="38"/>
  <c r="BW52" i="38"/>
  <c r="BX52" i="38"/>
  <c r="BY52" i="38"/>
  <c r="BZ52" i="38"/>
  <c r="BJ53" i="38"/>
  <c r="BK53" i="38"/>
  <c r="BL53" i="38"/>
  <c r="BM53" i="38"/>
  <c r="BN53" i="38"/>
  <c r="BO53" i="38"/>
  <c r="BP53" i="38"/>
  <c r="BQ53" i="38"/>
  <c r="BR53" i="38"/>
  <c r="BS53" i="38"/>
  <c r="BT53" i="38"/>
  <c r="BU53" i="38"/>
  <c r="BV53" i="38"/>
  <c r="BW53" i="38"/>
  <c r="BX53" i="38"/>
  <c r="BY53" i="38"/>
  <c r="BZ53" i="38"/>
  <c r="BJ54" i="38"/>
  <c r="BK54" i="38"/>
  <c r="BL54" i="38"/>
  <c r="BM54" i="38"/>
  <c r="BN54" i="38"/>
  <c r="BO54" i="38"/>
  <c r="BP54" i="38"/>
  <c r="BQ54" i="38"/>
  <c r="BR54" i="38"/>
  <c r="BS54" i="38"/>
  <c r="BT54" i="38"/>
  <c r="BU54" i="38"/>
  <c r="BV54" i="38"/>
  <c r="BW54" i="38"/>
  <c r="BX54" i="38"/>
  <c r="BY54" i="38"/>
  <c r="BZ54" i="38"/>
  <c r="BJ55" i="38"/>
  <c r="BK55" i="38"/>
  <c r="BL55" i="38"/>
  <c r="BM55" i="38"/>
  <c r="BN55" i="38"/>
  <c r="BO55" i="38"/>
  <c r="BP55" i="38"/>
  <c r="BQ55" i="38"/>
  <c r="BR55" i="38"/>
  <c r="BS55" i="38"/>
  <c r="BT55" i="38"/>
  <c r="BU55" i="38"/>
  <c r="BV55" i="38"/>
  <c r="BW55" i="38"/>
  <c r="BX55" i="38"/>
  <c r="BY55" i="38"/>
  <c r="BZ55" i="38"/>
  <c r="BJ56" i="38"/>
  <c r="BK56" i="38"/>
  <c r="BL56" i="38"/>
  <c r="BM56" i="38"/>
  <c r="BN56" i="38"/>
  <c r="BO56" i="38"/>
  <c r="BP56" i="38"/>
  <c r="BQ56" i="38"/>
  <c r="BR56" i="38"/>
  <c r="BS56" i="38"/>
  <c r="BT56" i="38"/>
  <c r="BU56" i="38"/>
  <c r="BV56" i="38"/>
  <c r="BW56" i="38"/>
  <c r="BX56" i="38"/>
  <c r="BY56" i="38"/>
  <c r="BZ56" i="38"/>
  <c r="BJ57" i="38"/>
  <c r="BK57" i="38"/>
  <c r="BL57" i="38"/>
  <c r="BM57" i="38"/>
  <c r="BN57" i="38"/>
  <c r="BO57" i="38"/>
  <c r="BP57" i="38"/>
  <c r="BQ57" i="38"/>
  <c r="BR57" i="38"/>
  <c r="BS57" i="38"/>
  <c r="BT57" i="38"/>
  <c r="BU57" i="38"/>
  <c r="BV57" i="38"/>
  <c r="BW57" i="38"/>
  <c r="BX57" i="38"/>
  <c r="BY57" i="38"/>
  <c r="BZ57" i="38"/>
  <c r="BJ58" i="38"/>
  <c r="BK58" i="38"/>
  <c r="BL58" i="38"/>
  <c r="BM58" i="38"/>
  <c r="BN58" i="38"/>
  <c r="BO58" i="38"/>
  <c r="BP58" i="38"/>
  <c r="BQ58" i="38"/>
  <c r="BR58" i="38"/>
  <c r="BS58" i="38"/>
  <c r="BT58" i="38"/>
  <c r="BU58" i="38"/>
  <c r="BV58" i="38"/>
  <c r="BW58" i="38"/>
  <c r="BX58" i="38"/>
  <c r="BY58" i="38"/>
  <c r="BZ58" i="38"/>
  <c r="BJ59" i="38"/>
  <c r="BK59" i="38"/>
  <c r="BL59" i="38"/>
  <c r="BM59" i="38"/>
  <c r="BN59" i="38"/>
  <c r="BO59" i="38"/>
  <c r="BP59" i="38"/>
  <c r="BQ59" i="38"/>
  <c r="BR59" i="38"/>
  <c r="BS59" i="38"/>
  <c r="BT59" i="38"/>
  <c r="BU59" i="38"/>
  <c r="BV59" i="38"/>
  <c r="BW59" i="38"/>
  <c r="BX59" i="38"/>
  <c r="BY59" i="38"/>
  <c r="BZ59" i="38"/>
  <c r="BJ60" i="38"/>
  <c r="BK60" i="38"/>
  <c r="BL60" i="38"/>
  <c r="BM60" i="38"/>
  <c r="BN60" i="38"/>
  <c r="BO60" i="38"/>
  <c r="BP60" i="38"/>
  <c r="BQ60" i="38"/>
  <c r="BR60" i="38"/>
  <c r="BS60" i="38"/>
  <c r="BT60" i="38"/>
  <c r="BU60" i="38"/>
  <c r="BV60" i="38"/>
  <c r="BW60" i="38"/>
  <c r="BX60" i="38"/>
  <c r="BY60" i="38"/>
  <c r="BZ60" i="38"/>
  <c r="BJ61" i="38"/>
  <c r="BK61" i="38"/>
  <c r="BL61" i="38"/>
  <c r="BM61" i="38"/>
  <c r="BN61" i="38"/>
  <c r="BO61" i="38"/>
  <c r="BP61" i="38"/>
  <c r="BQ61" i="38"/>
  <c r="BR61" i="38"/>
  <c r="BS61" i="38"/>
  <c r="BT61" i="38"/>
  <c r="BU61" i="38"/>
  <c r="BV61" i="38"/>
  <c r="BW61" i="38"/>
  <c r="BX61" i="38"/>
  <c r="BY61" i="38"/>
  <c r="BZ61" i="38"/>
  <c r="BJ62" i="38"/>
  <c r="BK62" i="38"/>
  <c r="BL62" i="38"/>
  <c r="BM62" i="38"/>
  <c r="BN62" i="38"/>
  <c r="BO62" i="38"/>
  <c r="BP62" i="38"/>
  <c r="BQ62" i="38"/>
  <c r="BR62" i="38"/>
  <c r="BS62" i="38"/>
  <c r="BT62" i="38"/>
  <c r="BU62" i="38"/>
  <c r="BV62" i="38"/>
  <c r="BW62" i="38"/>
  <c r="BX62" i="38"/>
  <c r="BY62" i="38"/>
  <c r="BZ62" i="38"/>
  <c r="BJ63" i="38"/>
  <c r="BK63" i="38"/>
  <c r="BL63" i="38"/>
  <c r="BM63" i="38"/>
  <c r="BN63" i="38"/>
  <c r="BO63" i="38"/>
  <c r="BP63" i="38"/>
  <c r="BQ63" i="38"/>
  <c r="BR63" i="38"/>
  <c r="BS63" i="38"/>
  <c r="BT63" i="38"/>
  <c r="BU63" i="38"/>
  <c r="BV63" i="38"/>
  <c r="BW63" i="38"/>
  <c r="BX63" i="38"/>
  <c r="BY63" i="38"/>
  <c r="BZ63" i="38"/>
  <c r="BI50" i="38"/>
  <c r="BI51" i="38"/>
  <c r="BI52" i="38"/>
  <c r="BI53" i="38"/>
  <c r="BI54" i="38"/>
  <c r="BI55" i="38"/>
  <c r="BI56" i="38"/>
  <c r="BI57" i="38"/>
  <c r="BI58" i="38"/>
  <c r="BI59" i="38"/>
  <c r="BI60" i="38"/>
  <c r="BI61" i="38"/>
  <c r="BI62" i="38"/>
  <c r="BI63" i="38"/>
  <c r="BI49" i="38"/>
  <c r="BJ21" i="38"/>
  <c r="BK21" i="38"/>
  <c r="BL21" i="38"/>
  <c r="BM21" i="38"/>
  <c r="BN21" i="38"/>
  <c r="BO21" i="38"/>
  <c r="BP21" i="38"/>
  <c r="BQ21" i="38"/>
  <c r="BR21" i="38"/>
  <c r="BS21" i="38"/>
  <c r="BT21" i="38"/>
  <c r="BU21" i="38"/>
  <c r="BV21" i="38"/>
  <c r="BW21" i="38"/>
  <c r="BX21" i="38"/>
  <c r="BJ22" i="38"/>
  <c r="BK22" i="38"/>
  <c r="BL22" i="38"/>
  <c r="BM22" i="38"/>
  <c r="BN22" i="38"/>
  <c r="BO22" i="38"/>
  <c r="BP22" i="38"/>
  <c r="BQ22" i="38"/>
  <c r="BR22" i="38"/>
  <c r="BS22" i="38"/>
  <c r="BT22" i="38"/>
  <c r="BU22" i="38"/>
  <c r="BV22" i="38"/>
  <c r="BW22" i="38"/>
  <c r="BX22" i="38"/>
  <c r="BJ23" i="38"/>
  <c r="BK23" i="38"/>
  <c r="BL23" i="38"/>
  <c r="BM23" i="38"/>
  <c r="BN23" i="38"/>
  <c r="BO23" i="38"/>
  <c r="BP23" i="38"/>
  <c r="BQ23" i="38"/>
  <c r="BR23" i="38"/>
  <c r="BS23" i="38"/>
  <c r="BT23" i="38"/>
  <c r="BU23" i="38"/>
  <c r="BV23" i="38"/>
  <c r="BW23" i="38"/>
  <c r="BX23" i="38"/>
  <c r="BJ24" i="38"/>
  <c r="BK24" i="38"/>
  <c r="BL24" i="38"/>
  <c r="BM24" i="38"/>
  <c r="BN24" i="38"/>
  <c r="BO24" i="38"/>
  <c r="BP24" i="38"/>
  <c r="BQ24" i="38"/>
  <c r="BR24" i="38"/>
  <c r="BS24" i="38"/>
  <c r="BT24" i="38"/>
  <c r="BU24" i="38"/>
  <c r="BV24" i="38"/>
  <c r="BW24" i="38"/>
  <c r="BX24" i="38"/>
  <c r="BJ25" i="38"/>
  <c r="BK25" i="38"/>
  <c r="BL25" i="38"/>
  <c r="BM25" i="38"/>
  <c r="BN25" i="38"/>
  <c r="BO25" i="38"/>
  <c r="BP25" i="38"/>
  <c r="BQ25" i="38"/>
  <c r="BR25" i="38"/>
  <c r="BS25" i="38"/>
  <c r="BT25" i="38"/>
  <c r="BU25" i="38"/>
  <c r="BV25" i="38"/>
  <c r="BW25" i="38"/>
  <c r="BX25" i="38"/>
  <c r="BJ26" i="38"/>
  <c r="BK26" i="38"/>
  <c r="BL26" i="38"/>
  <c r="BM26" i="38"/>
  <c r="BN26" i="38"/>
  <c r="BO26" i="38"/>
  <c r="BP26" i="38"/>
  <c r="BQ26" i="38"/>
  <c r="BR26" i="38"/>
  <c r="BS26" i="38"/>
  <c r="BT26" i="38"/>
  <c r="BU26" i="38"/>
  <c r="BV26" i="38"/>
  <c r="BW26" i="38"/>
  <c r="BX26" i="38"/>
  <c r="BJ27" i="38"/>
  <c r="BK27" i="38"/>
  <c r="BL27" i="38"/>
  <c r="BM27" i="38"/>
  <c r="BN27" i="38"/>
  <c r="BO27" i="38"/>
  <c r="BP27" i="38"/>
  <c r="BQ27" i="38"/>
  <c r="BR27" i="38"/>
  <c r="BS27" i="38"/>
  <c r="BT27" i="38"/>
  <c r="BU27" i="38"/>
  <c r="BV27" i="38"/>
  <c r="BW27" i="38"/>
  <c r="BX27" i="38"/>
  <c r="BJ28" i="38"/>
  <c r="BK28" i="38"/>
  <c r="BL28" i="38"/>
  <c r="BM28" i="38"/>
  <c r="BN28" i="38"/>
  <c r="BO28" i="38"/>
  <c r="BP28" i="38"/>
  <c r="BQ28" i="38"/>
  <c r="BR28" i="38"/>
  <c r="BS28" i="38"/>
  <c r="BT28" i="38"/>
  <c r="BU28" i="38"/>
  <c r="BV28" i="38"/>
  <c r="BW28" i="38"/>
  <c r="BX28" i="38"/>
  <c r="BJ29" i="38"/>
  <c r="BK29" i="38"/>
  <c r="BL29" i="38"/>
  <c r="BM29" i="38"/>
  <c r="BN29" i="38"/>
  <c r="BO29" i="38"/>
  <c r="BP29" i="38"/>
  <c r="BQ29" i="38"/>
  <c r="BR29" i="38"/>
  <c r="BS29" i="38"/>
  <c r="BT29" i="38"/>
  <c r="BU29" i="38"/>
  <c r="BV29" i="38"/>
  <c r="BW29" i="38"/>
  <c r="BX29" i="38"/>
  <c r="BJ30" i="38"/>
  <c r="BK30" i="38"/>
  <c r="BL30" i="38"/>
  <c r="BM30" i="38"/>
  <c r="BN30" i="38"/>
  <c r="BO30" i="38"/>
  <c r="BP30" i="38"/>
  <c r="BQ30" i="38"/>
  <c r="BR30" i="38"/>
  <c r="BS30" i="38"/>
  <c r="BT30" i="38"/>
  <c r="BU30" i="38"/>
  <c r="BV30" i="38"/>
  <c r="BW30" i="38"/>
  <c r="BX30" i="38"/>
  <c r="BJ31" i="38"/>
  <c r="BK31" i="38"/>
  <c r="BL31" i="38"/>
  <c r="BM31" i="38"/>
  <c r="BN31" i="38"/>
  <c r="BO31" i="38"/>
  <c r="BP31" i="38"/>
  <c r="BQ31" i="38"/>
  <c r="BR31" i="38"/>
  <c r="BS31" i="38"/>
  <c r="BT31" i="38"/>
  <c r="BU31" i="38"/>
  <c r="BV31" i="38"/>
  <c r="BW31" i="38"/>
  <c r="BX31" i="38"/>
  <c r="BJ32" i="38"/>
  <c r="BK32" i="38"/>
  <c r="BL32" i="38"/>
  <c r="BM32" i="38"/>
  <c r="BN32" i="38"/>
  <c r="BO32" i="38"/>
  <c r="BP32" i="38"/>
  <c r="BQ32" i="38"/>
  <c r="BR32" i="38"/>
  <c r="BS32" i="38"/>
  <c r="BT32" i="38"/>
  <c r="BU32" i="38"/>
  <c r="BV32" i="38"/>
  <c r="BW32" i="38"/>
  <c r="BX32" i="38"/>
  <c r="BJ33" i="38"/>
  <c r="BK33" i="38"/>
  <c r="BL33" i="38"/>
  <c r="BM33" i="38"/>
  <c r="BN33" i="38"/>
  <c r="BO33" i="38"/>
  <c r="BP33" i="38"/>
  <c r="BQ33" i="38"/>
  <c r="BR33" i="38"/>
  <c r="BS33" i="38"/>
  <c r="BT33" i="38"/>
  <c r="BU33" i="38"/>
  <c r="BV33" i="38"/>
  <c r="BW33" i="38"/>
  <c r="BX33" i="38"/>
  <c r="BJ34" i="38"/>
  <c r="BK34" i="38"/>
  <c r="BL34" i="38"/>
  <c r="BM34" i="38"/>
  <c r="BN34" i="38"/>
  <c r="BO34" i="38"/>
  <c r="BP34" i="38"/>
  <c r="BQ34" i="38"/>
  <c r="BR34" i="38"/>
  <c r="BS34" i="38"/>
  <c r="BT34" i="38"/>
  <c r="BU34" i="38"/>
  <c r="BV34" i="38"/>
  <c r="BW34" i="38"/>
  <c r="BX34" i="38"/>
  <c r="BJ35" i="38"/>
  <c r="BK35" i="38"/>
  <c r="BL35" i="38"/>
  <c r="BM35" i="38"/>
  <c r="BN35" i="38"/>
  <c r="BO35" i="38"/>
  <c r="BP35" i="38"/>
  <c r="BQ35" i="38"/>
  <c r="BR35" i="38"/>
  <c r="BS35" i="38"/>
  <c r="BT35" i="38"/>
  <c r="BU35" i="38"/>
  <c r="BV35" i="38"/>
  <c r="BW35" i="38"/>
  <c r="BX35" i="38"/>
  <c r="BI22" i="38"/>
  <c r="BI23" i="38"/>
  <c r="BI24" i="38"/>
  <c r="BI25" i="38"/>
  <c r="BI26" i="38"/>
  <c r="BI27" i="38"/>
  <c r="BI28" i="38"/>
  <c r="BI29" i="38"/>
  <c r="BI30" i="38"/>
  <c r="BI31" i="38"/>
  <c r="BI32" i="38"/>
  <c r="BI33" i="38"/>
  <c r="BI34" i="38"/>
  <c r="BI35" i="38"/>
  <c r="BI21" i="38"/>
  <c r="AG189" i="38"/>
  <c r="AH189" i="38"/>
  <c r="AI189" i="38"/>
  <c r="AJ189" i="38"/>
  <c r="AK189" i="38"/>
  <c r="AL189" i="38"/>
  <c r="AM189" i="38"/>
  <c r="AN189" i="38"/>
  <c r="AO189" i="38"/>
  <c r="AG190" i="38"/>
  <c r="AH190" i="38"/>
  <c r="AI190" i="38"/>
  <c r="AJ190" i="38"/>
  <c r="AK190" i="38"/>
  <c r="AL190" i="38"/>
  <c r="AM190" i="38"/>
  <c r="AN190" i="38"/>
  <c r="AO190" i="38"/>
  <c r="AG191" i="38"/>
  <c r="AH191" i="38"/>
  <c r="AI191" i="38"/>
  <c r="AJ191" i="38"/>
  <c r="AK191" i="38"/>
  <c r="AL191" i="38"/>
  <c r="AM191" i="38"/>
  <c r="AN191" i="38"/>
  <c r="AO191" i="38"/>
  <c r="AG192" i="38"/>
  <c r="AH192" i="38"/>
  <c r="AI192" i="38"/>
  <c r="AJ192" i="38"/>
  <c r="AK192" i="38"/>
  <c r="AL192" i="38"/>
  <c r="AM192" i="38"/>
  <c r="AN192" i="38"/>
  <c r="AO192" i="38"/>
  <c r="AG193" i="38"/>
  <c r="AH193" i="38"/>
  <c r="AI193" i="38"/>
  <c r="AJ193" i="38"/>
  <c r="AK193" i="38"/>
  <c r="AL193" i="38"/>
  <c r="AM193" i="38"/>
  <c r="AN193" i="38"/>
  <c r="AO193" i="38"/>
  <c r="AG194" i="38"/>
  <c r="AH194" i="38"/>
  <c r="AI194" i="38"/>
  <c r="AJ194" i="38"/>
  <c r="AK194" i="38"/>
  <c r="AL194" i="38"/>
  <c r="AM194" i="38"/>
  <c r="AN194" i="38"/>
  <c r="AO194" i="38"/>
  <c r="AG195" i="38"/>
  <c r="AH195" i="38"/>
  <c r="AI195" i="38"/>
  <c r="AJ195" i="38"/>
  <c r="AK195" i="38"/>
  <c r="AL195" i="38"/>
  <c r="AM195" i="38"/>
  <c r="AN195" i="38"/>
  <c r="AO195" i="38"/>
  <c r="AG196" i="38"/>
  <c r="AH196" i="38"/>
  <c r="AI196" i="38"/>
  <c r="AJ196" i="38"/>
  <c r="AK196" i="38"/>
  <c r="AL196" i="38"/>
  <c r="AM196" i="38"/>
  <c r="AN196" i="38"/>
  <c r="AO196" i="38"/>
  <c r="AG197" i="38"/>
  <c r="AH197" i="38"/>
  <c r="AI197" i="38"/>
  <c r="AJ197" i="38"/>
  <c r="AK197" i="38"/>
  <c r="AL197" i="38"/>
  <c r="AM197" i="38"/>
  <c r="AN197" i="38"/>
  <c r="AO197" i="38"/>
  <c r="AG198" i="38"/>
  <c r="AH198" i="38"/>
  <c r="AI198" i="38"/>
  <c r="AJ198" i="38"/>
  <c r="AK198" i="38"/>
  <c r="AL198" i="38"/>
  <c r="AM198" i="38"/>
  <c r="AN198" i="38"/>
  <c r="AO198" i="38"/>
  <c r="AG199" i="38"/>
  <c r="AH199" i="38"/>
  <c r="AI199" i="38"/>
  <c r="AJ199" i="38"/>
  <c r="AK199" i="38"/>
  <c r="AL199" i="38"/>
  <c r="AM199" i="38"/>
  <c r="AN199" i="38"/>
  <c r="AO199" i="38"/>
  <c r="AG200" i="38"/>
  <c r="AH200" i="38"/>
  <c r="AI200" i="38"/>
  <c r="AJ200" i="38"/>
  <c r="AK200" i="38"/>
  <c r="AL200" i="38"/>
  <c r="AM200" i="38"/>
  <c r="AN200" i="38"/>
  <c r="AO200" i="38"/>
  <c r="AG201" i="38"/>
  <c r="AH201" i="38"/>
  <c r="AI201" i="38"/>
  <c r="AJ201" i="38"/>
  <c r="AK201" i="38"/>
  <c r="AL201" i="38"/>
  <c r="AM201" i="38"/>
  <c r="AN201" i="38"/>
  <c r="AO201" i="38"/>
  <c r="AG202" i="38"/>
  <c r="AH202" i="38"/>
  <c r="AI202" i="38"/>
  <c r="AJ202" i="38"/>
  <c r="AK202" i="38"/>
  <c r="AL202" i="38"/>
  <c r="AM202" i="38"/>
  <c r="AN202" i="38"/>
  <c r="AO202" i="38"/>
  <c r="AG203" i="38"/>
  <c r="AH203" i="38"/>
  <c r="AI203" i="38"/>
  <c r="AJ203" i="38"/>
  <c r="AK203" i="38"/>
  <c r="AL203" i="38"/>
  <c r="AM203" i="38"/>
  <c r="AN203" i="38"/>
  <c r="AO203" i="38"/>
  <c r="AF203" i="38"/>
  <c r="AG162" i="38"/>
  <c r="AH162" i="38"/>
  <c r="AI162" i="38"/>
  <c r="AJ162" i="38"/>
  <c r="AK162" i="38"/>
  <c r="AL162" i="38"/>
  <c r="AM162" i="38"/>
  <c r="AN162" i="38"/>
  <c r="AO162" i="38"/>
  <c r="AP162" i="38"/>
  <c r="AQ162" i="38"/>
  <c r="AR162" i="38"/>
  <c r="AS162" i="38"/>
  <c r="AT162" i="38"/>
  <c r="AU162" i="38"/>
  <c r="AV162" i="38"/>
  <c r="AW162" i="38"/>
  <c r="AG163" i="38"/>
  <c r="AH163" i="38"/>
  <c r="AI163" i="38"/>
  <c r="AJ163" i="38"/>
  <c r="AK163" i="38"/>
  <c r="AL163" i="38"/>
  <c r="AM163" i="38"/>
  <c r="AN163" i="38"/>
  <c r="AO163" i="38"/>
  <c r="AP163" i="38"/>
  <c r="AQ163" i="38"/>
  <c r="AR163" i="38"/>
  <c r="AS163" i="38"/>
  <c r="AT163" i="38"/>
  <c r="AU163" i="38"/>
  <c r="AV163" i="38"/>
  <c r="AW163" i="38"/>
  <c r="AG164" i="38"/>
  <c r="AH164" i="38"/>
  <c r="AI164" i="38"/>
  <c r="AJ164" i="38"/>
  <c r="AK164" i="38"/>
  <c r="AL164" i="38"/>
  <c r="AM164" i="38"/>
  <c r="AN164" i="38"/>
  <c r="AO164" i="38"/>
  <c r="AP164" i="38"/>
  <c r="AQ164" i="38"/>
  <c r="AR164" i="38"/>
  <c r="AS164" i="38"/>
  <c r="AT164" i="38"/>
  <c r="AU164" i="38"/>
  <c r="AV164" i="38"/>
  <c r="AW164" i="38"/>
  <c r="AG165" i="38"/>
  <c r="AH165" i="38"/>
  <c r="AI165" i="38"/>
  <c r="AJ165" i="38"/>
  <c r="AK165" i="38"/>
  <c r="AL165" i="38"/>
  <c r="AM165" i="38"/>
  <c r="AN165" i="38"/>
  <c r="AO165" i="38"/>
  <c r="AP165" i="38"/>
  <c r="AQ165" i="38"/>
  <c r="AR165" i="38"/>
  <c r="AS165" i="38"/>
  <c r="AT165" i="38"/>
  <c r="AU165" i="38"/>
  <c r="AV165" i="38"/>
  <c r="AW165" i="38"/>
  <c r="AG166" i="38"/>
  <c r="AH166" i="38"/>
  <c r="AI166" i="38"/>
  <c r="AJ166" i="38"/>
  <c r="AK166" i="38"/>
  <c r="AL166" i="38"/>
  <c r="AM166" i="38"/>
  <c r="AN166" i="38"/>
  <c r="AO166" i="38"/>
  <c r="AP166" i="38"/>
  <c r="AQ166" i="38"/>
  <c r="AR166" i="38"/>
  <c r="AS166" i="38"/>
  <c r="AT166" i="38"/>
  <c r="AU166" i="38"/>
  <c r="AV166" i="38"/>
  <c r="AW166" i="38"/>
  <c r="AG167" i="38"/>
  <c r="AH167" i="38"/>
  <c r="AI167" i="38"/>
  <c r="AJ167" i="38"/>
  <c r="AK167" i="38"/>
  <c r="AL167" i="38"/>
  <c r="AM167" i="38"/>
  <c r="AN167" i="38"/>
  <c r="AO167" i="38"/>
  <c r="AP167" i="38"/>
  <c r="AQ167" i="38"/>
  <c r="AR167" i="38"/>
  <c r="AS167" i="38"/>
  <c r="AT167" i="38"/>
  <c r="AU167" i="38"/>
  <c r="AV167" i="38"/>
  <c r="AW167" i="38"/>
  <c r="AG168" i="38"/>
  <c r="AH168" i="38"/>
  <c r="AI168" i="38"/>
  <c r="AJ168" i="38"/>
  <c r="AK168" i="38"/>
  <c r="AL168" i="38"/>
  <c r="AM168" i="38"/>
  <c r="AN168" i="38"/>
  <c r="AO168" i="38"/>
  <c r="AP168" i="38"/>
  <c r="AQ168" i="38"/>
  <c r="AR168" i="38"/>
  <c r="AS168" i="38"/>
  <c r="AT168" i="38"/>
  <c r="AU168" i="38"/>
  <c r="AV168" i="38"/>
  <c r="AW168" i="38"/>
  <c r="AG169" i="38"/>
  <c r="AH169" i="38"/>
  <c r="AI169" i="38"/>
  <c r="AJ169" i="38"/>
  <c r="AK169" i="38"/>
  <c r="AL169" i="38"/>
  <c r="AM169" i="38"/>
  <c r="AN169" i="38"/>
  <c r="AO169" i="38"/>
  <c r="AP169" i="38"/>
  <c r="AQ169" i="38"/>
  <c r="AR169" i="38"/>
  <c r="AS169" i="38"/>
  <c r="AT169" i="38"/>
  <c r="AU169" i="38"/>
  <c r="AV169" i="38"/>
  <c r="AW169" i="38"/>
  <c r="AG170" i="38"/>
  <c r="AH170" i="38"/>
  <c r="AI170" i="38"/>
  <c r="AJ170" i="38"/>
  <c r="AK170" i="38"/>
  <c r="AL170" i="38"/>
  <c r="AM170" i="38"/>
  <c r="AN170" i="38"/>
  <c r="AO170" i="38"/>
  <c r="AP170" i="38"/>
  <c r="AQ170" i="38"/>
  <c r="AR170" i="38"/>
  <c r="AS170" i="38"/>
  <c r="AT170" i="38"/>
  <c r="AU170" i="38"/>
  <c r="AV170" i="38"/>
  <c r="AW170" i="38"/>
  <c r="AG171" i="38"/>
  <c r="AH171" i="38"/>
  <c r="AI171" i="38"/>
  <c r="AJ171" i="38"/>
  <c r="AK171" i="38"/>
  <c r="AL171" i="38"/>
  <c r="AM171" i="38"/>
  <c r="AN171" i="38"/>
  <c r="AO171" i="38"/>
  <c r="AP171" i="38"/>
  <c r="AQ171" i="38"/>
  <c r="AR171" i="38"/>
  <c r="AS171" i="38"/>
  <c r="AT171" i="38"/>
  <c r="AU171" i="38"/>
  <c r="AV171" i="38"/>
  <c r="AW171" i="38"/>
  <c r="AG172" i="38"/>
  <c r="AH172" i="38"/>
  <c r="AI172" i="38"/>
  <c r="AJ172" i="38"/>
  <c r="AK172" i="38"/>
  <c r="AL172" i="38"/>
  <c r="AM172" i="38"/>
  <c r="AN172" i="38"/>
  <c r="AO172" i="38"/>
  <c r="AP172" i="38"/>
  <c r="AQ172" i="38"/>
  <c r="AR172" i="38"/>
  <c r="AS172" i="38"/>
  <c r="AT172" i="38"/>
  <c r="AU172" i="38"/>
  <c r="AV172" i="38"/>
  <c r="AW172" i="38"/>
  <c r="AG173" i="38"/>
  <c r="AH173" i="38"/>
  <c r="AI173" i="38"/>
  <c r="AJ173" i="38"/>
  <c r="AK173" i="38"/>
  <c r="AL173" i="38"/>
  <c r="AM173" i="38"/>
  <c r="AN173" i="38"/>
  <c r="AO173" i="38"/>
  <c r="AP173" i="38"/>
  <c r="AQ173" i="38"/>
  <c r="AR173" i="38"/>
  <c r="AS173" i="38"/>
  <c r="AT173" i="38"/>
  <c r="AU173" i="38"/>
  <c r="AV173" i="38"/>
  <c r="AW173" i="38"/>
  <c r="AG174" i="38"/>
  <c r="AH174" i="38"/>
  <c r="AI174" i="38"/>
  <c r="AJ174" i="38"/>
  <c r="AK174" i="38"/>
  <c r="AL174" i="38"/>
  <c r="AM174" i="38"/>
  <c r="AN174" i="38"/>
  <c r="AO174" i="38"/>
  <c r="AP174" i="38"/>
  <c r="AQ174" i="38"/>
  <c r="AR174" i="38"/>
  <c r="AS174" i="38"/>
  <c r="AT174" i="38"/>
  <c r="AU174" i="38"/>
  <c r="AV174" i="38"/>
  <c r="AW174" i="38"/>
  <c r="AG175" i="38"/>
  <c r="AH175" i="38"/>
  <c r="AI175" i="38"/>
  <c r="AJ175" i="38"/>
  <c r="AK175" i="38"/>
  <c r="AL175" i="38"/>
  <c r="AM175" i="38"/>
  <c r="AN175" i="38"/>
  <c r="AO175" i="38"/>
  <c r="AP175" i="38"/>
  <c r="AQ175" i="38"/>
  <c r="AR175" i="38"/>
  <c r="AS175" i="38"/>
  <c r="AT175" i="38"/>
  <c r="AU175" i="38"/>
  <c r="AV175" i="38"/>
  <c r="AW175" i="38"/>
  <c r="AG176" i="38"/>
  <c r="AH176" i="38"/>
  <c r="AI176" i="38"/>
  <c r="AJ176" i="38"/>
  <c r="AK176" i="38"/>
  <c r="AL176" i="38"/>
  <c r="AM176" i="38"/>
  <c r="AN176" i="38"/>
  <c r="AO176" i="38"/>
  <c r="AP176" i="38"/>
  <c r="AQ176" i="38"/>
  <c r="AR176" i="38"/>
  <c r="AS176" i="38"/>
  <c r="AT176" i="38"/>
  <c r="AU176" i="38"/>
  <c r="AV176" i="38"/>
  <c r="AW176" i="38"/>
  <c r="AF170" i="38"/>
  <c r="AF176" i="38"/>
  <c r="AI134" i="38"/>
  <c r="AJ134" i="38"/>
  <c r="AK134" i="38"/>
  <c r="AL134" i="38"/>
  <c r="AM134" i="38"/>
  <c r="AN134" i="38"/>
  <c r="AO134" i="38"/>
  <c r="AP134" i="38"/>
  <c r="AQ134" i="38"/>
  <c r="AR134" i="38"/>
  <c r="AS134" i="38"/>
  <c r="AT134" i="38"/>
  <c r="AU134" i="38"/>
  <c r="AV134" i="38"/>
  <c r="AW134" i="38"/>
  <c r="AI135" i="38"/>
  <c r="AJ135" i="38"/>
  <c r="AK135" i="38"/>
  <c r="AL135" i="38"/>
  <c r="AM135" i="38"/>
  <c r="AN135" i="38"/>
  <c r="AO135" i="38"/>
  <c r="AP135" i="38"/>
  <c r="AQ135" i="38"/>
  <c r="AR135" i="38"/>
  <c r="AS135" i="38"/>
  <c r="AT135" i="38"/>
  <c r="AU135" i="38"/>
  <c r="AV135" i="38"/>
  <c r="AW135" i="38"/>
  <c r="AI136" i="38"/>
  <c r="AJ136" i="38"/>
  <c r="AK136" i="38"/>
  <c r="AL136" i="38"/>
  <c r="AM136" i="38"/>
  <c r="AN136" i="38"/>
  <c r="AO136" i="38"/>
  <c r="AP136" i="38"/>
  <c r="AQ136" i="38"/>
  <c r="AR136" i="38"/>
  <c r="AS136" i="38"/>
  <c r="AT136" i="38"/>
  <c r="AU136" i="38"/>
  <c r="AV136" i="38"/>
  <c r="AW136" i="38"/>
  <c r="AI137" i="38"/>
  <c r="AJ137" i="38"/>
  <c r="AK137" i="38"/>
  <c r="AL137" i="38"/>
  <c r="AM137" i="38"/>
  <c r="AN137" i="38"/>
  <c r="AO137" i="38"/>
  <c r="AP137" i="38"/>
  <c r="AQ137" i="38"/>
  <c r="AR137" i="38"/>
  <c r="AS137" i="38"/>
  <c r="AT137" i="38"/>
  <c r="AU137" i="38"/>
  <c r="AV137" i="38"/>
  <c r="AW137" i="38"/>
  <c r="AI138" i="38"/>
  <c r="AJ138" i="38"/>
  <c r="AK138" i="38"/>
  <c r="AL138" i="38"/>
  <c r="AM138" i="38"/>
  <c r="AN138" i="38"/>
  <c r="AO138" i="38"/>
  <c r="AP138" i="38"/>
  <c r="AQ138" i="38"/>
  <c r="AR138" i="38"/>
  <c r="AS138" i="38"/>
  <c r="AT138" i="38"/>
  <c r="AU138" i="38"/>
  <c r="AV138" i="38"/>
  <c r="AW138" i="38"/>
  <c r="AI139" i="38"/>
  <c r="AJ139" i="38"/>
  <c r="AK139" i="38"/>
  <c r="AL139" i="38"/>
  <c r="AM139" i="38"/>
  <c r="AN139" i="38"/>
  <c r="AO139" i="38"/>
  <c r="AP139" i="38"/>
  <c r="AQ139" i="38"/>
  <c r="AR139" i="38"/>
  <c r="AS139" i="38"/>
  <c r="AT139" i="38"/>
  <c r="AU139" i="38"/>
  <c r="AV139" i="38"/>
  <c r="AW139" i="38"/>
  <c r="AI140" i="38"/>
  <c r="AJ140" i="38"/>
  <c r="AK140" i="38"/>
  <c r="AL140" i="38"/>
  <c r="AM140" i="38"/>
  <c r="AN140" i="38"/>
  <c r="AO140" i="38"/>
  <c r="AP140" i="38"/>
  <c r="AQ140" i="38"/>
  <c r="AR140" i="38"/>
  <c r="AS140" i="38"/>
  <c r="AT140" i="38"/>
  <c r="AU140" i="38"/>
  <c r="AV140" i="38"/>
  <c r="AW140" i="38"/>
  <c r="AI141" i="38"/>
  <c r="AJ141" i="38"/>
  <c r="AK141" i="38"/>
  <c r="AL141" i="38"/>
  <c r="AM141" i="38"/>
  <c r="AN141" i="38"/>
  <c r="AO141" i="38"/>
  <c r="AP141" i="38"/>
  <c r="AQ141" i="38"/>
  <c r="AR141" i="38"/>
  <c r="AS141" i="38"/>
  <c r="AT141" i="38"/>
  <c r="AU141" i="38"/>
  <c r="AV141" i="38"/>
  <c r="AW141" i="38"/>
  <c r="AI142" i="38"/>
  <c r="AJ142" i="38"/>
  <c r="AK142" i="38"/>
  <c r="AL142" i="38"/>
  <c r="AM142" i="38"/>
  <c r="AN142" i="38"/>
  <c r="AO142" i="38"/>
  <c r="AP142" i="38"/>
  <c r="AQ142" i="38"/>
  <c r="AR142" i="38"/>
  <c r="AS142" i="38"/>
  <c r="AT142" i="38"/>
  <c r="AU142" i="38"/>
  <c r="AV142" i="38"/>
  <c r="AW142" i="38"/>
  <c r="AG143" i="38"/>
  <c r="AH143" i="38"/>
  <c r="AI143" i="38"/>
  <c r="AJ143" i="38"/>
  <c r="AK143" i="38"/>
  <c r="AL143" i="38"/>
  <c r="AM143" i="38"/>
  <c r="AN143" i="38"/>
  <c r="AO143" i="38"/>
  <c r="AP143" i="38"/>
  <c r="AQ143" i="38"/>
  <c r="AR143" i="38"/>
  <c r="AS143" i="38"/>
  <c r="AT143" i="38"/>
  <c r="AU143" i="38"/>
  <c r="AV143" i="38"/>
  <c r="AW143" i="38"/>
  <c r="AG144" i="38"/>
  <c r="AH144" i="38"/>
  <c r="AI144" i="38"/>
  <c r="AJ144" i="38"/>
  <c r="AK144" i="38"/>
  <c r="AL144" i="38"/>
  <c r="AM144" i="38"/>
  <c r="AN144" i="38"/>
  <c r="AO144" i="38"/>
  <c r="AP144" i="38"/>
  <c r="AQ144" i="38"/>
  <c r="AR144" i="38"/>
  <c r="AS144" i="38"/>
  <c r="AT144" i="38"/>
  <c r="AU144" i="38"/>
  <c r="AV144" i="38"/>
  <c r="AW144" i="38"/>
  <c r="AG145" i="38"/>
  <c r="AH145" i="38"/>
  <c r="AI145" i="38"/>
  <c r="AJ145" i="38"/>
  <c r="AK145" i="38"/>
  <c r="AL145" i="38"/>
  <c r="AM145" i="38"/>
  <c r="AN145" i="38"/>
  <c r="AO145" i="38"/>
  <c r="AP145" i="38"/>
  <c r="AQ145" i="38"/>
  <c r="AR145" i="38"/>
  <c r="AS145" i="38"/>
  <c r="AT145" i="38"/>
  <c r="AU145" i="38"/>
  <c r="AV145" i="38"/>
  <c r="AW145" i="38"/>
  <c r="AG146" i="38"/>
  <c r="AH146" i="38"/>
  <c r="AI146" i="38"/>
  <c r="AJ146" i="38"/>
  <c r="AK146" i="38"/>
  <c r="AL146" i="38"/>
  <c r="AM146" i="38"/>
  <c r="AN146" i="38"/>
  <c r="AO146" i="38"/>
  <c r="AP146" i="38"/>
  <c r="AQ146" i="38"/>
  <c r="AR146" i="38"/>
  <c r="AS146" i="38"/>
  <c r="AT146" i="38"/>
  <c r="AU146" i="38"/>
  <c r="AV146" i="38"/>
  <c r="AW146" i="38"/>
  <c r="AG147" i="38"/>
  <c r="AH147" i="38"/>
  <c r="AI147" i="38"/>
  <c r="AJ147" i="38"/>
  <c r="AK147" i="38"/>
  <c r="AL147" i="38"/>
  <c r="AM147" i="38"/>
  <c r="AN147" i="38"/>
  <c r="AO147" i="38"/>
  <c r="AP147" i="38"/>
  <c r="AQ147" i="38"/>
  <c r="AR147" i="38"/>
  <c r="AS147" i="38"/>
  <c r="AT147" i="38"/>
  <c r="AU147" i="38"/>
  <c r="AV147" i="38"/>
  <c r="AW147" i="38"/>
  <c r="AG148" i="38"/>
  <c r="AH148" i="38"/>
  <c r="AI148" i="38"/>
  <c r="AJ148" i="38"/>
  <c r="AK148" i="38"/>
  <c r="AL148" i="38"/>
  <c r="AM148" i="38"/>
  <c r="AN148" i="38"/>
  <c r="AO148" i="38"/>
  <c r="AP148" i="38"/>
  <c r="AQ148" i="38"/>
  <c r="AR148" i="38"/>
  <c r="AS148" i="38"/>
  <c r="AT148" i="38"/>
  <c r="AU148" i="38"/>
  <c r="AV148" i="38"/>
  <c r="AW148" i="38"/>
  <c r="AF148" i="38"/>
  <c r="AH106" i="38"/>
  <c r="AJ106" i="38"/>
  <c r="AK106" i="38"/>
  <c r="AL106" i="38"/>
  <c r="AN106" i="38"/>
  <c r="AO106" i="38"/>
  <c r="AP106" i="38"/>
  <c r="AR106" i="38"/>
  <c r="AS106" i="38"/>
  <c r="AT106" i="38"/>
  <c r="AG107" i="38"/>
  <c r="AH107" i="38"/>
  <c r="AJ107" i="38"/>
  <c r="AK107" i="38"/>
  <c r="AL107" i="38"/>
  <c r="AN107" i="38"/>
  <c r="AO107" i="38"/>
  <c r="AP107" i="38"/>
  <c r="AR107" i="38"/>
  <c r="AS107" i="38"/>
  <c r="AT107" i="38"/>
  <c r="AG108" i="38"/>
  <c r="AH108" i="38"/>
  <c r="AJ108" i="38"/>
  <c r="AK108" i="38"/>
  <c r="AL108" i="38"/>
  <c r="AN108" i="38"/>
  <c r="AO108" i="38"/>
  <c r="AP108" i="38"/>
  <c r="AR108" i="38"/>
  <c r="AS108" i="38"/>
  <c r="AT108" i="38"/>
  <c r="AG109" i="38"/>
  <c r="AH109" i="38"/>
  <c r="AJ109" i="38"/>
  <c r="AK109" i="38"/>
  <c r="AL109" i="38"/>
  <c r="AN109" i="38"/>
  <c r="AO109" i="38"/>
  <c r="AP109" i="38"/>
  <c r="AR109" i="38"/>
  <c r="AG110" i="38"/>
  <c r="AH110" i="38"/>
  <c r="AJ110" i="38"/>
  <c r="AK110" i="38"/>
  <c r="AL110" i="38"/>
  <c r="AN110" i="38"/>
  <c r="AO110" i="38"/>
  <c r="AP110" i="38"/>
  <c r="AS110" i="38"/>
  <c r="AT110" i="38"/>
  <c r="AG111" i="38"/>
  <c r="AH111" i="38"/>
  <c r="AO111" i="38"/>
  <c r="AP111" i="38"/>
  <c r="AS111" i="38"/>
  <c r="AT111" i="38"/>
  <c r="AG112" i="38"/>
  <c r="AH112" i="38"/>
  <c r="AJ112" i="38"/>
  <c r="AK112" i="38"/>
  <c r="AL112" i="38"/>
  <c r="AN112" i="38"/>
  <c r="AS112" i="38"/>
  <c r="AT112" i="38"/>
  <c r="AG113" i="38"/>
  <c r="AH113" i="38"/>
  <c r="AJ113" i="38"/>
  <c r="AK113" i="38"/>
  <c r="AL113" i="38"/>
  <c r="AN113" i="38"/>
  <c r="AO113" i="38"/>
  <c r="AP113" i="38"/>
  <c r="AR113" i="38"/>
  <c r="AS113" i="38"/>
  <c r="AT113" i="38"/>
  <c r="AG114" i="38"/>
  <c r="AJ114" i="38"/>
  <c r="AK114" i="38"/>
  <c r="AL114" i="38"/>
  <c r="AN114" i="38"/>
  <c r="AO114" i="38"/>
  <c r="AP114" i="38"/>
  <c r="AR114" i="38"/>
  <c r="AS114" i="38"/>
  <c r="AT114" i="38"/>
  <c r="AG115" i="38"/>
  <c r="AH115" i="38"/>
  <c r="AJ115" i="38"/>
  <c r="AK115" i="38"/>
  <c r="AL115" i="38"/>
  <c r="AN115" i="38"/>
  <c r="AO115" i="38"/>
  <c r="AP115" i="38"/>
  <c r="AR115" i="38"/>
  <c r="AS115" i="38"/>
  <c r="AT115" i="38"/>
  <c r="AG116" i="38"/>
  <c r="AH116" i="38"/>
  <c r="AJ116" i="38"/>
  <c r="AK116" i="38"/>
  <c r="AL116" i="38"/>
  <c r="AN116" i="38"/>
  <c r="AO116" i="38"/>
  <c r="AP116" i="38"/>
  <c r="AR116" i="38"/>
  <c r="AS116" i="38"/>
  <c r="AT116" i="38"/>
  <c r="AG117" i="38"/>
  <c r="AH117" i="38"/>
  <c r="AJ117" i="38"/>
  <c r="AK117" i="38"/>
  <c r="AL117" i="38"/>
  <c r="AN117" i="38"/>
  <c r="AO117" i="38"/>
  <c r="AP117" i="38"/>
  <c r="AR117" i="38"/>
  <c r="AS117" i="38"/>
  <c r="AT117" i="38"/>
  <c r="AG118" i="38"/>
  <c r="AH118" i="38"/>
  <c r="AJ118" i="38"/>
  <c r="AK118" i="38"/>
  <c r="AL118" i="38"/>
  <c r="AN118" i="38"/>
  <c r="AO118" i="38"/>
  <c r="AP118" i="38"/>
  <c r="AR118" i="38"/>
  <c r="AS118" i="38"/>
  <c r="AT118" i="38"/>
  <c r="AG119" i="38"/>
  <c r="AH119" i="38"/>
  <c r="AJ119" i="38"/>
  <c r="AK119" i="38"/>
  <c r="AL119" i="38"/>
  <c r="AN119" i="38"/>
  <c r="AO119" i="38"/>
  <c r="AP119" i="38"/>
  <c r="AR119" i="38"/>
  <c r="AS119" i="38"/>
  <c r="AT119" i="38"/>
  <c r="AG120" i="38"/>
  <c r="AH120" i="38"/>
  <c r="AJ120" i="38"/>
  <c r="AK120" i="38"/>
  <c r="AL120" i="38"/>
  <c r="AN120" i="38"/>
  <c r="AO120" i="38"/>
  <c r="AP120" i="38"/>
  <c r="AR120" i="38"/>
  <c r="AS120" i="38"/>
  <c r="AT120" i="38"/>
  <c r="AF120" i="38"/>
  <c r="AG77" i="38"/>
  <c r="AH77" i="38"/>
  <c r="AI77" i="38"/>
  <c r="AJ77" i="38"/>
  <c r="AK77" i="38"/>
  <c r="AL77" i="38"/>
  <c r="AM77" i="38"/>
  <c r="AN77" i="38"/>
  <c r="AO77" i="38"/>
  <c r="AP77" i="38"/>
  <c r="AQ77" i="38"/>
  <c r="AR77" i="38"/>
  <c r="AS77" i="38"/>
  <c r="AT77" i="38"/>
  <c r="AU77" i="38"/>
  <c r="AV77" i="38"/>
  <c r="AW77" i="38"/>
  <c r="AG78" i="38"/>
  <c r="AH78" i="38"/>
  <c r="AI78" i="38"/>
  <c r="AJ78" i="38"/>
  <c r="AK78" i="38"/>
  <c r="AL78" i="38"/>
  <c r="AM78" i="38"/>
  <c r="AN78" i="38"/>
  <c r="AO78" i="38"/>
  <c r="AP78" i="38"/>
  <c r="AQ78" i="38"/>
  <c r="AR78" i="38"/>
  <c r="AS78" i="38"/>
  <c r="AT78" i="38"/>
  <c r="AU78" i="38"/>
  <c r="AV78" i="38"/>
  <c r="AW78" i="38"/>
  <c r="AG79" i="38"/>
  <c r="AH79" i="38"/>
  <c r="AI79" i="38"/>
  <c r="AJ79" i="38"/>
  <c r="AK79" i="38"/>
  <c r="AL79" i="38"/>
  <c r="AM79" i="38"/>
  <c r="AN79" i="38"/>
  <c r="AO79" i="38"/>
  <c r="AP79" i="38"/>
  <c r="AQ79" i="38"/>
  <c r="AR79" i="38"/>
  <c r="AS79" i="38"/>
  <c r="AT79" i="38"/>
  <c r="AU79" i="38"/>
  <c r="AV79" i="38"/>
  <c r="AW79" i="38"/>
  <c r="AG80" i="38"/>
  <c r="AH80" i="38"/>
  <c r="AI80" i="38"/>
  <c r="AJ80" i="38"/>
  <c r="AK80" i="38"/>
  <c r="AL80" i="38"/>
  <c r="AM80" i="38"/>
  <c r="AN80" i="38"/>
  <c r="AO80" i="38"/>
  <c r="AP80" i="38"/>
  <c r="AQ80" i="38"/>
  <c r="AR80" i="38"/>
  <c r="AS80" i="38"/>
  <c r="AT80" i="38"/>
  <c r="AU80" i="38"/>
  <c r="AV80" i="38"/>
  <c r="AW80" i="38"/>
  <c r="AG81" i="38"/>
  <c r="AH81" i="38"/>
  <c r="AI81" i="38"/>
  <c r="AJ81" i="38"/>
  <c r="AK81" i="38"/>
  <c r="AL81" i="38"/>
  <c r="AM81" i="38"/>
  <c r="AN81" i="38"/>
  <c r="AO81" i="38"/>
  <c r="AP81" i="38"/>
  <c r="AQ81" i="38"/>
  <c r="AR81" i="38"/>
  <c r="AS81" i="38"/>
  <c r="AT81" i="38"/>
  <c r="AU81" i="38"/>
  <c r="AV81" i="38"/>
  <c r="AW81" i="38"/>
  <c r="AG82" i="38"/>
  <c r="AH82" i="38"/>
  <c r="AI82" i="38"/>
  <c r="AJ82" i="38"/>
  <c r="AK82" i="38"/>
  <c r="AL82" i="38"/>
  <c r="AM82" i="38"/>
  <c r="AN82" i="38"/>
  <c r="AO82" i="38"/>
  <c r="AP82" i="38"/>
  <c r="AQ82" i="38"/>
  <c r="AR82" i="38"/>
  <c r="AS82" i="38"/>
  <c r="AT82" i="38"/>
  <c r="AU82" i="38"/>
  <c r="AV82" i="38"/>
  <c r="AW82" i="38"/>
  <c r="AG83" i="38"/>
  <c r="AH83" i="38"/>
  <c r="AI83" i="38"/>
  <c r="AJ83" i="38"/>
  <c r="AK83" i="38"/>
  <c r="AL83" i="38"/>
  <c r="AM83" i="38"/>
  <c r="AN83" i="38"/>
  <c r="AO83" i="38"/>
  <c r="AP83" i="38"/>
  <c r="AQ83" i="38"/>
  <c r="AR83" i="38"/>
  <c r="AS83" i="38"/>
  <c r="AT83" i="38"/>
  <c r="AU83" i="38"/>
  <c r="AV83" i="38"/>
  <c r="AW83" i="38"/>
  <c r="AG84" i="38"/>
  <c r="AH84" i="38"/>
  <c r="AI84" i="38"/>
  <c r="AJ84" i="38"/>
  <c r="AK84" i="38"/>
  <c r="AL84" i="38"/>
  <c r="AM84" i="38"/>
  <c r="AN84" i="38"/>
  <c r="AO84" i="38"/>
  <c r="AP84" i="38"/>
  <c r="AQ84" i="38"/>
  <c r="AR84" i="38"/>
  <c r="AS84" i="38"/>
  <c r="AT84" i="38"/>
  <c r="AU84" i="38"/>
  <c r="AV84" i="38"/>
  <c r="AW84" i="38"/>
  <c r="AG85" i="38"/>
  <c r="AH85" i="38"/>
  <c r="AI85" i="38"/>
  <c r="AJ85" i="38"/>
  <c r="AK85" i="38"/>
  <c r="AL85" i="38"/>
  <c r="AM85" i="38"/>
  <c r="AN85" i="38"/>
  <c r="AO85" i="38"/>
  <c r="AP85" i="38"/>
  <c r="AQ85" i="38"/>
  <c r="AR85" i="38"/>
  <c r="AS85" i="38"/>
  <c r="AT85" i="38"/>
  <c r="AU85" i="38"/>
  <c r="AV85" i="38"/>
  <c r="AW85" i="38"/>
  <c r="AG86" i="38"/>
  <c r="AH86" i="38"/>
  <c r="AI86" i="38"/>
  <c r="AJ86" i="38"/>
  <c r="AK86" i="38"/>
  <c r="AL86" i="38"/>
  <c r="AM86" i="38"/>
  <c r="AN86" i="38"/>
  <c r="AO86" i="38"/>
  <c r="AP86" i="38"/>
  <c r="AQ86" i="38"/>
  <c r="AR86" i="38"/>
  <c r="AS86" i="38"/>
  <c r="AT86" i="38"/>
  <c r="AU86" i="38"/>
  <c r="AV86" i="38"/>
  <c r="AW86" i="38"/>
  <c r="AG87" i="38"/>
  <c r="AH87" i="38"/>
  <c r="AI87" i="38"/>
  <c r="AJ87" i="38"/>
  <c r="AK87" i="38"/>
  <c r="AL87" i="38"/>
  <c r="AM87" i="38"/>
  <c r="AN87" i="38"/>
  <c r="AO87" i="38"/>
  <c r="AP87" i="38"/>
  <c r="AQ87" i="38"/>
  <c r="AR87" i="38"/>
  <c r="AS87" i="38"/>
  <c r="AT87" i="38"/>
  <c r="AU87" i="38"/>
  <c r="AV87" i="38"/>
  <c r="AW87" i="38"/>
  <c r="AG88" i="38"/>
  <c r="AH88" i="38"/>
  <c r="AI88" i="38"/>
  <c r="AJ88" i="38"/>
  <c r="AK88" i="38"/>
  <c r="AL88" i="38"/>
  <c r="AM88" i="38"/>
  <c r="AN88" i="38"/>
  <c r="AO88" i="38"/>
  <c r="AP88" i="38"/>
  <c r="AQ88" i="38"/>
  <c r="AR88" i="38"/>
  <c r="AS88" i="38"/>
  <c r="AT88" i="38"/>
  <c r="AU88" i="38"/>
  <c r="AV88" i="38"/>
  <c r="AW88" i="38"/>
  <c r="AG89" i="38"/>
  <c r="AH89" i="38"/>
  <c r="AI89" i="38"/>
  <c r="AJ89" i="38"/>
  <c r="AK89" i="38"/>
  <c r="AL89" i="38"/>
  <c r="AM89" i="38"/>
  <c r="AN89" i="38"/>
  <c r="AO89" i="38"/>
  <c r="AP89" i="38"/>
  <c r="AQ89" i="38"/>
  <c r="AR89" i="38"/>
  <c r="AS89" i="38"/>
  <c r="AT89" i="38"/>
  <c r="AU89" i="38"/>
  <c r="AV89" i="38"/>
  <c r="AW89" i="38"/>
  <c r="AG90" i="38"/>
  <c r="AH90" i="38"/>
  <c r="AI90" i="38"/>
  <c r="AJ90" i="38"/>
  <c r="AK90" i="38"/>
  <c r="AL90" i="38"/>
  <c r="AM90" i="38"/>
  <c r="AN90" i="38"/>
  <c r="AO90" i="38"/>
  <c r="AP90" i="38"/>
  <c r="AQ90" i="38"/>
  <c r="AR90" i="38"/>
  <c r="AS90" i="38"/>
  <c r="AT90" i="38"/>
  <c r="AU90" i="38"/>
  <c r="AV90" i="38"/>
  <c r="AW90" i="38"/>
  <c r="AG91" i="38"/>
  <c r="AH91" i="38"/>
  <c r="AI91" i="38"/>
  <c r="AJ91" i="38"/>
  <c r="AK91" i="38"/>
  <c r="AL91" i="38"/>
  <c r="AM91" i="38"/>
  <c r="AN91" i="38"/>
  <c r="AO91" i="38"/>
  <c r="AP91" i="38"/>
  <c r="AQ91" i="38"/>
  <c r="AR91" i="38"/>
  <c r="AS91" i="38"/>
  <c r="AT91" i="38"/>
  <c r="AU91" i="38"/>
  <c r="AV91" i="38"/>
  <c r="AW91" i="38"/>
  <c r="AF91" i="38"/>
  <c r="AG49" i="38"/>
  <c r="AH49" i="38"/>
  <c r="AI49" i="38"/>
  <c r="AJ49" i="38"/>
  <c r="AK49" i="38"/>
  <c r="AL49" i="38"/>
  <c r="AM49" i="38"/>
  <c r="AN49" i="38"/>
  <c r="AO49" i="38"/>
  <c r="AP49" i="38"/>
  <c r="AQ49" i="38"/>
  <c r="AR49" i="38"/>
  <c r="AS49" i="38"/>
  <c r="AT49" i="38"/>
  <c r="AU49" i="38"/>
  <c r="AV49" i="38"/>
  <c r="AW49" i="38"/>
  <c r="AG50" i="38"/>
  <c r="AH50" i="38"/>
  <c r="AI50" i="38"/>
  <c r="AJ50" i="38"/>
  <c r="AK50" i="38"/>
  <c r="AL50" i="38"/>
  <c r="AM50" i="38"/>
  <c r="AN50" i="38"/>
  <c r="AO50" i="38"/>
  <c r="AP50" i="38"/>
  <c r="AQ50" i="38"/>
  <c r="AR50" i="38"/>
  <c r="AS50" i="38"/>
  <c r="AT50" i="38"/>
  <c r="AU50" i="38"/>
  <c r="AV50" i="38"/>
  <c r="AW50" i="38"/>
  <c r="AG51" i="38"/>
  <c r="AH51" i="38"/>
  <c r="AI51" i="38"/>
  <c r="AJ51" i="38"/>
  <c r="AK51" i="38"/>
  <c r="AL51" i="38"/>
  <c r="AM51" i="38"/>
  <c r="AN51" i="38"/>
  <c r="AO51" i="38"/>
  <c r="AP51" i="38"/>
  <c r="AQ51" i="38"/>
  <c r="AR51" i="38"/>
  <c r="AS51" i="38"/>
  <c r="AT51" i="38"/>
  <c r="AU51" i="38"/>
  <c r="AV51" i="38"/>
  <c r="AW51" i="38"/>
  <c r="AG52" i="38"/>
  <c r="AH52" i="38"/>
  <c r="AI52" i="38"/>
  <c r="AJ52" i="38"/>
  <c r="AK52" i="38"/>
  <c r="AL52" i="38"/>
  <c r="AM52" i="38"/>
  <c r="AN52" i="38"/>
  <c r="AO52" i="38"/>
  <c r="AP52" i="38"/>
  <c r="AQ52" i="38"/>
  <c r="AR52" i="38"/>
  <c r="AS52" i="38"/>
  <c r="AT52" i="38"/>
  <c r="AU52" i="38"/>
  <c r="AV52" i="38"/>
  <c r="AW52" i="38"/>
  <c r="AG53" i="38"/>
  <c r="AH53" i="38"/>
  <c r="AI53" i="38"/>
  <c r="AJ53" i="38"/>
  <c r="AK53" i="38"/>
  <c r="AL53" i="38"/>
  <c r="AM53" i="38"/>
  <c r="AN53" i="38"/>
  <c r="AO53" i="38"/>
  <c r="AP53" i="38"/>
  <c r="AQ53" i="38"/>
  <c r="AR53" i="38"/>
  <c r="AS53" i="38"/>
  <c r="AT53" i="38"/>
  <c r="AU53" i="38"/>
  <c r="AV53" i="38"/>
  <c r="AW53" i="38"/>
  <c r="AG54" i="38"/>
  <c r="AH54" i="38"/>
  <c r="AI54" i="38"/>
  <c r="AJ54" i="38"/>
  <c r="AK54" i="38"/>
  <c r="AL54" i="38"/>
  <c r="AM54" i="38"/>
  <c r="AN54" i="38"/>
  <c r="AO54" i="38"/>
  <c r="AP54" i="38"/>
  <c r="AQ54" i="38"/>
  <c r="AR54" i="38"/>
  <c r="AS54" i="38"/>
  <c r="AT54" i="38"/>
  <c r="AU54" i="38"/>
  <c r="AV54" i="38"/>
  <c r="AW54" i="38"/>
  <c r="AG55" i="38"/>
  <c r="AH55" i="38"/>
  <c r="AI55" i="38"/>
  <c r="AJ55" i="38"/>
  <c r="AK55" i="38"/>
  <c r="AL55" i="38"/>
  <c r="AM55" i="38"/>
  <c r="AN55" i="38"/>
  <c r="AO55" i="38"/>
  <c r="AP55" i="38"/>
  <c r="AQ55" i="38"/>
  <c r="AR55" i="38"/>
  <c r="AS55" i="38"/>
  <c r="AT55" i="38"/>
  <c r="AU55" i="38"/>
  <c r="AV55" i="38"/>
  <c r="AW55" i="38"/>
  <c r="AG56" i="38"/>
  <c r="AH56" i="38"/>
  <c r="AI56" i="38"/>
  <c r="AJ56" i="38"/>
  <c r="AK56" i="38"/>
  <c r="AL56" i="38"/>
  <c r="AM56" i="38"/>
  <c r="AN56" i="38"/>
  <c r="AO56" i="38"/>
  <c r="AP56" i="38"/>
  <c r="AQ56" i="38"/>
  <c r="AR56" i="38"/>
  <c r="AS56" i="38"/>
  <c r="AT56" i="38"/>
  <c r="AU56" i="38"/>
  <c r="AV56" i="38"/>
  <c r="AW56" i="38"/>
  <c r="AG57" i="38"/>
  <c r="AH57" i="38"/>
  <c r="AI57" i="38"/>
  <c r="AJ57" i="38"/>
  <c r="AK57" i="38"/>
  <c r="AL57" i="38"/>
  <c r="AM57" i="38"/>
  <c r="AN57" i="38"/>
  <c r="AO57" i="38"/>
  <c r="AP57" i="38"/>
  <c r="AQ57" i="38"/>
  <c r="AR57" i="38"/>
  <c r="AS57" i="38"/>
  <c r="AT57" i="38"/>
  <c r="AU57" i="38"/>
  <c r="AV57" i="38"/>
  <c r="AW57" i="38"/>
  <c r="AG58" i="38"/>
  <c r="AH58" i="38"/>
  <c r="AI58" i="38"/>
  <c r="AJ58" i="38"/>
  <c r="AK58" i="38"/>
  <c r="AL58" i="38"/>
  <c r="AM58" i="38"/>
  <c r="AN58" i="38"/>
  <c r="AO58" i="38"/>
  <c r="AP58" i="38"/>
  <c r="AQ58" i="38"/>
  <c r="AR58" i="38"/>
  <c r="AS58" i="38"/>
  <c r="AT58" i="38"/>
  <c r="AU58" i="38"/>
  <c r="AV58" i="38"/>
  <c r="AW58" i="38"/>
  <c r="AG59" i="38"/>
  <c r="AH59" i="38"/>
  <c r="AI59" i="38"/>
  <c r="AJ59" i="38"/>
  <c r="AK59" i="38"/>
  <c r="AL59" i="38"/>
  <c r="AM59" i="38"/>
  <c r="AN59" i="38"/>
  <c r="AO59" i="38"/>
  <c r="AP59" i="38"/>
  <c r="AQ59" i="38"/>
  <c r="AR59" i="38"/>
  <c r="AS59" i="38"/>
  <c r="AT59" i="38"/>
  <c r="AU59" i="38"/>
  <c r="AV59" i="38"/>
  <c r="AW59" i="38"/>
  <c r="AG60" i="38"/>
  <c r="AH60" i="38"/>
  <c r="AI60" i="38"/>
  <c r="AJ60" i="38"/>
  <c r="AK60" i="38"/>
  <c r="AL60" i="38"/>
  <c r="AM60" i="38"/>
  <c r="AN60" i="38"/>
  <c r="AO60" i="38"/>
  <c r="AP60" i="38"/>
  <c r="AQ60" i="38"/>
  <c r="AR60" i="38"/>
  <c r="AS60" i="38"/>
  <c r="AT60" i="38"/>
  <c r="AU60" i="38"/>
  <c r="AV60" i="38"/>
  <c r="AW60" i="38"/>
  <c r="AG61" i="38"/>
  <c r="AH61" i="38"/>
  <c r="AI61" i="38"/>
  <c r="AJ61" i="38"/>
  <c r="AK61" i="38"/>
  <c r="AL61" i="38"/>
  <c r="AM61" i="38"/>
  <c r="AN61" i="38"/>
  <c r="AO61" i="38"/>
  <c r="AP61" i="38"/>
  <c r="AQ61" i="38"/>
  <c r="AR61" i="38"/>
  <c r="AS61" i="38"/>
  <c r="AT61" i="38"/>
  <c r="AU61" i="38"/>
  <c r="AV61" i="38"/>
  <c r="AW61" i="38"/>
  <c r="AG62" i="38"/>
  <c r="AH62" i="38"/>
  <c r="AI62" i="38"/>
  <c r="AJ62" i="38"/>
  <c r="AK62" i="38"/>
  <c r="AL62" i="38"/>
  <c r="AM62" i="38"/>
  <c r="AN62" i="38"/>
  <c r="AO62" i="38"/>
  <c r="AP62" i="38"/>
  <c r="AQ62" i="38"/>
  <c r="AR62" i="38"/>
  <c r="AS62" i="38"/>
  <c r="AT62" i="38"/>
  <c r="AU62" i="38"/>
  <c r="AV62" i="38"/>
  <c r="AW62" i="38"/>
  <c r="AH63" i="38"/>
  <c r="AI63" i="38"/>
  <c r="AJ63" i="38"/>
  <c r="AK63" i="38"/>
  <c r="AL63" i="38"/>
  <c r="AM63" i="38"/>
  <c r="AN63" i="38"/>
  <c r="AO63" i="38"/>
  <c r="AP63" i="38"/>
  <c r="AQ63" i="38"/>
  <c r="AR63" i="38"/>
  <c r="AS63" i="38"/>
  <c r="AT63" i="38"/>
  <c r="AU63" i="38"/>
  <c r="AV63" i="38"/>
  <c r="AW63" i="38"/>
  <c r="AF63" i="38"/>
  <c r="AG21" i="38"/>
  <c r="AH21" i="38"/>
  <c r="AI21" i="38"/>
  <c r="AJ21" i="38"/>
  <c r="AK21" i="38"/>
  <c r="AL21" i="38"/>
  <c r="AM21" i="38"/>
  <c r="AN21" i="38"/>
  <c r="AO21" i="38"/>
  <c r="AP21" i="38"/>
  <c r="AQ21" i="38"/>
  <c r="AR21" i="38"/>
  <c r="AS21" i="38"/>
  <c r="AT21" i="38"/>
  <c r="AU21" i="38"/>
  <c r="AG22" i="38"/>
  <c r="AH22" i="38"/>
  <c r="AI22" i="38"/>
  <c r="AJ22" i="38"/>
  <c r="AK22" i="38"/>
  <c r="AL22" i="38"/>
  <c r="AM22" i="38"/>
  <c r="AN22" i="38"/>
  <c r="AO22" i="38"/>
  <c r="AP22" i="38"/>
  <c r="AQ22" i="38"/>
  <c r="AR22" i="38"/>
  <c r="AS22" i="38"/>
  <c r="AT22" i="38"/>
  <c r="AU22" i="38"/>
  <c r="AG23" i="38"/>
  <c r="AH23" i="38"/>
  <c r="AI23" i="38"/>
  <c r="AJ23" i="38"/>
  <c r="AK23" i="38"/>
  <c r="AL23" i="38"/>
  <c r="AM23" i="38"/>
  <c r="AN23" i="38"/>
  <c r="AO23" i="38"/>
  <c r="AP23" i="38"/>
  <c r="AQ23" i="38"/>
  <c r="AR23" i="38"/>
  <c r="AS23" i="38"/>
  <c r="AT23" i="38"/>
  <c r="AU23" i="38"/>
  <c r="AG24" i="38"/>
  <c r="AH24" i="38"/>
  <c r="AI24" i="38"/>
  <c r="AJ24" i="38"/>
  <c r="AK24" i="38"/>
  <c r="AL24" i="38"/>
  <c r="AM24" i="38"/>
  <c r="AN24" i="38"/>
  <c r="AO24" i="38"/>
  <c r="AP24" i="38"/>
  <c r="AQ24" i="38"/>
  <c r="AR24" i="38"/>
  <c r="AS24" i="38"/>
  <c r="AT24" i="38"/>
  <c r="AU24" i="38"/>
  <c r="AG25" i="38"/>
  <c r="AH25" i="38"/>
  <c r="AI25" i="38"/>
  <c r="AJ25" i="38"/>
  <c r="AK25" i="38"/>
  <c r="AL25" i="38"/>
  <c r="AM25" i="38"/>
  <c r="AN25" i="38"/>
  <c r="AO25" i="38"/>
  <c r="AP25" i="38"/>
  <c r="AQ25" i="38"/>
  <c r="AR25" i="38"/>
  <c r="AS25" i="38"/>
  <c r="AT25" i="38"/>
  <c r="AU25" i="38"/>
  <c r="AG26" i="38"/>
  <c r="AH26" i="38"/>
  <c r="AI26" i="38"/>
  <c r="AJ26" i="38"/>
  <c r="AK26" i="38"/>
  <c r="AL26" i="38"/>
  <c r="AM26" i="38"/>
  <c r="AN26" i="38"/>
  <c r="AO26" i="38"/>
  <c r="AP26" i="38"/>
  <c r="AQ26" i="38"/>
  <c r="AR26" i="38"/>
  <c r="AS26" i="38"/>
  <c r="AT26" i="38"/>
  <c r="AU26" i="38"/>
  <c r="AG27" i="38"/>
  <c r="AH27" i="38"/>
  <c r="AI27" i="38"/>
  <c r="AJ27" i="38"/>
  <c r="AK27" i="38"/>
  <c r="AL27" i="38"/>
  <c r="AM27" i="38"/>
  <c r="AN27" i="38"/>
  <c r="AO27" i="38"/>
  <c r="AP27" i="38"/>
  <c r="AQ27" i="38"/>
  <c r="AR27" i="38"/>
  <c r="AS27" i="38"/>
  <c r="AT27" i="38"/>
  <c r="AU27" i="38"/>
  <c r="AG28" i="38"/>
  <c r="AH28" i="38"/>
  <c r="AI28" i="38"/>
  <c r="AJ28" i="38"/>
  <c r="AK28" i="38"/>
  <c r="AL28" i="38"/>
  <c r="AM28" i="38"/>
  <c r="AN28" i="38"/>
  <c r="AO28" i="38"/>
  <c r="AP28" i="38"/>
  <c r="AQ28" i="38"/>
  <c r="AR28" i="38"/>
  <c r="AS28" i="38"/>
  <c r="AT28" i="38"/>
  <c r="AU28" i="38"/>
  <c r="AG29" i="38"/>
  <c r="AH29" i="38"/>
  <c r="AI29" i="38"/>
  <c r="AJ29" i="38"/>
  <c r="AK29" i="38"/>
  <c r="AL29" i="38"/>
  <c r="AM29" i="38"/>
  <c r="AN29" i="38"/>
  <c r="AO29" i="38"/>
  <c r="AP29" i="38"/>
  <c r="AQ29" i="38"/>
  <c r="AR29" i="38"/>
  <c r="AS29" i="38"/>
  <c r="AT29" i="38"/>
  <c r="AU29" i="38"/>
  <c r="AG30" i="38"/>
  <c r="AH30" i="38"/>
  <c r="AI30" i="38"/>
  <c r="AJ30" i="38"/>
  <c r="AK30" i="38"/>
  <c r="AL30" i="38"/>
  <c r="AM30" i="38"/>
  <c r="AN30" i="38"/>
  <c r="AO30" i="38"/>
  <c r="AP30" i="38"/>
  <c r="AQ30" i="38"/>
  <c r="AR30" i="38"/>
  <c r="AS30" i="38"/>
  <c r="AT30" i="38"/>
  <c r="AU30" i="38"/>
  <c r="AG31" i="38"/>
  <c r="AH31" i="38"/>
  <c r="AI31" i="38"/>
  <c r="AJ31" i="38"/>
  <c r="AK31" i="38"/>
  <c r="AL31" i="38"/>
  <c r="AM31" i="38"/>
  <c r="AN31" i="38"/>
  <c r="AO31" i="38"/>
  <c r="AP31" i="38"/>
  <c r="AQ31" i="38"/>
  <c r="AR31" i="38"/>
  <c r="AS31" i="38"/>
  <c r="AT31" i="38"/>
  <c r="AU31" i="38"/>
  <c r="AG32" i="38"/>
  <c r="AH32" i="38"/>
  <c r="AI32" i="38"/>
  <c r="AJ32" i="38"/>
  <c r="AK32" i="38"/>
  <c r="AL32" i="38"/>
  <c r="AM32" i="38"/>
  <c r="AN32" i="38"/>
  <c r="AO32" i="38"/>
  <c r="AP32" i="38"/>
  <c r="AQ32" i="38"/>
  <c r="AR32" i="38"/>
  <c r="AS32" i="38"/>
  <c r="AT32" i="38"/>
  <c r="AU32" i="38"/>
  <c r="AG33" i="38"/>
  <c r="AH33" i="38"/>
  <c r="AI33" i="38"/>
  <c r="AJ33" i="38"/>
  <c r="AK33" i="38"/>
  <c r="AL33" i="38"/>
  <c r="AM33" i="38"/>
  <c r="AN33" i="38"/>
  <c r="AO33" i="38"/>
  <c r="AP33" i="38"/>
  <c r="AQ33" i="38"/>
  <c r="AR33" i="38"/>
  <c r="AS33" i="38"/>
  <c r="AT33" i="38"/>
  <c r="AU33" i="38"/>
  <c r="AG34" i="38"/>
  <c r="AH34" i="38"/>
  <c r="AI34" i="38"/>
  <c r="AJ34" i="38"/>
  <c r="AK34" i="38"/>
  <c r="AL34" i="38"/>
  <c r="AM34" i="38"/>
  <c r="AN34" i="38"/>
  <c r="AO34" i="38"/>
  <c r="AP34" i="38"/>
  <c r="AQ34" i="38"/>
  <c r="AR34" i="38"/>
  <c r="AS34" i="38"/>
  <c r="AT34" i="38"/>
  <c r="AU34" i="38"/>
  <c r="AG35" i="38"/>
  <c r="AH35" i="38"/>
  <c r="AI35" i="38"/>
  <c r="AJ35" i="38"/>
  <c r="AK35" i="38"/>
  <c r="AL35" i="38"/>
  <c r="AM35" i="38"/>
  <c r="AN35" i="38"/>
  <c r="AO35" i="38"/>
  <c r="AP35" i="38"/>
  <c r="AQ35" i="38"/>
  <c r="AR35" i="38"/>
  <c r="AS35" i="38"/>
  <c r="AT35" i="38"/>
  <c r="AU35" i="38"/>
  <c r="AF33" i="38"/>
  <c r="AF35" i="38"/>
  <c r="AR91" i="21"/>
  <c r="AS91" i="21"/>
  <c r="AT91" i="21"/>
  <c r="AU91" i="21"/>
  <c r="AR92" i="21"/>
  <c r="AS92" i="21"/>
  <c r="AT92" i="21"/>
  <c r="AU92" i="21"/>
  <c r="AR93" i="21"/>
  <c r="AS93" i="21"/>
  <c r="AT93" i="21"/>
  <c r="AU93" i="21"/>
  <c r="AR94" i="21"/>
  <c r="AS94" i="21"/>
  <c r="AT94" i="21"/>
  <c r="AU94" i="21"/>
  <c r="AR95" i="21"/>
  <c r="AS95" i="21"/>
  <c r="AT95" i="21"/>
  <c r="AU95" i="21"/>
  <c r="AR96" i="21"/>
  <c r="AS96" i="21"/>
  <c r="AT96" i="21"/>
  <c r="AU96" i="21"/>
  <c r="AR97" i="21"/>
  <c r="AS97" i="21"/>
  <c r="AT97" i="21"/>
  <c r="AU97" i="21"/>
  <c r="AR98" i="21"/>
  <c r="AS98" i="21"/>
  <c r="AT98" i="21"/>
  <c r="AU98" i="21"/>
  <c r="AR99" i="21"/>
  <c r="AS99" i="21"/>
  <c r="AT99" i="21"/>
  <c r="AU99" i="21"/>
  <c r="AR100" i="21"/>
  <c r="AS100" i="21"/>
  <c r="AT100" i="21"/>
  <c r="AU100" i="21"/>
  <c r="AR101" i="21"/>
  <c r="AS101" i="21"/>
  <c r="AT101" i="21"/>
  <c r="AU101" i="21"/>
  <c r="AR102" i="21"/>
  <c r="AS102" i="21"/>
  <c r="AT102" i="21"/>
  <c r="AU102" i="21"/>
  <c r="AR103" i="21"/>
  <c r="AS103" i="21"/>
  <c r="AT103" i="21"/>
  <c r="AU103" i="21"/>
  <c r="AR104" i="21"/>
  <c r="AS104" i="21"/>
  <c r="AT104" i="21"/>
  <c r="AU104" i="21"/>
  <c r="AR105" i="21"/>
  <c r="AS105" i="21"/>
  <c r="AT105" i="21"/>
  <c r="AU105" i="21"/>
  <c r="AQ105" i="21"/>
  <c r="AQ104" i="21"/>
  <c r="AQ103" i="21"/>
  <c r="AQ102" i="21"/>
  <c r="AQ101" i="21"/>
  <c r="AQ100" i="21"/>
  <c r="AQ99" i="21"/>
  <c r="AQ98" i="21"/>
  <c r="AQ97" i="21"/>
  <c r="AQ96" i="21"/>
  <c r="AQ95" i="21"/>
  <c r="AQ94" i="21"/>
  <c r="AQ93" i="21"/>
  <c r="AQ92" i="21"/>
  <c r="AQ91" i="21"/>
  <c r="AL91" i="21"/>
  <c r="AM91" i="21"/>
  <c r="AO91" i="21"/>
  <c r="AL92" i="21"/>
  <c r="AM92" i="21"/>
  <c r="AO92" i="21"/>
  <c r="AL93" i="21"/>
  <c r="AM93" i="21"/>
  <c r="AO93" i="21"/>
  <c r="AL94" i="21"/>
  <c r="AM94" i="21"/>
  <c r="AO94" i="21"/>
  <c r="AL95" i="21"/>
  <c r="AM95" i="21"/>
  <c r="AO95" i="21"/>
  <c r="AL96" i="21"/>
  <c r="AM96" i="21"/>
  <c r="AO96" i="21"/>
  <c r="AL97" i="21"/>
  <c r="AM97" i="21"/>
  <c r="AO97" i="21"/>
  <c r="AL98" i="21"/>
  <c r="AM98" i="21"/>
  <c r="AO98" i="21"/>
  <c r="AL99" i="21"/>
  <c r="AM99" i="21"/>
  <c r="AO99" i="21"/>
  <c r="AL100" i="21"/>
  <c r="AM100" i="21"/>
  <c r="AO100" i="21"/>
  <c r="AL101" i="21"/>
  <c r="AM101" i="21"/>
  <c r="AO101" i="21"/>
  <c r="AL102" i="21"/>
  <c r="AM102" i="21"/>
  <c r="AO102" i="21"/>
  <c r="AL103" i="21"/>
  <c r="AM103" i="21"/>
  <c r="AO103" i="21"/>
  <c r="AL104" i="21"/>
  <c r="AM104" i="21"/>
  <c r="AO104" i="21"/>
  <c r="AL105" i="21"/>
  <c r="AM105" i="21"/>
  <c r="AO105" i="21"/>
  <c r="AK105" i="21"/>
  <c r="AK104" i="21"/>
  <c r="AK103" i="21"/>
  <c r="AK102" i="21"/>
  <c r="AK101" i="21"/>
  <c r="AK100" i="21"/>
  <c r="AK99" i="21"/>
  <c r="AK98" i="21"/>
  <c r="AK97" i="21"/>
  <c r="AK96" i="21"/>
  <c r="AK95" i="21"/>
  <c r="AK94" i="21"/>
  <c r="AK93" i="21"/>
  <c r="AK92" i="21"/>
  <c r="AK91" i="21"/>
  <c r="D91" i="21"/>
  <c r="F91" i="21"/>
  <c r="G91" i="21"/>
  <c r="H91" i="21"/>
  <c r="I91" i="21"/>
  <c r="J91" i="21"/>
  <c r="K91" i="21"/>
  <c r="L91" i="21"/>
  <c r="N91" i="21"/>
  <c r="O91" i="21"/>
  <c r="P91" i="21"/>
  <c r="Q91" i="21"/>
  <c r="R91" i="21"/>
  <c r="S91" i="21"/>
  <c r="T91" i="21"/>
  <c r="U91" i="21"/>
  <c r="V91" i="21"/>
  <c r="W91" i="21"/>
  <c r="X91" i="21"/>
  <c r="Y91" i="21"/>
  <c r="Z91" i="21"/>
  <c r="AA91" i="21"/>
  <c r="AB91" i="21"/>
  <c r="AC91" i="21"/>
  <c r="AD91" i="21"/>
  <c r="AE91" i="21"/>
  <c r="AF91" i="21"/>
  <c r="AG91" i="21"/>
  <c r="AH91" i="21"/>
  <c r="AI91" i="21"/>
  <c r="D92" i="21"/>
  <c r="F92" i="21"/>
  <c r="G92" i="21"/>
  <c r="H92" i="21"/>
  <c r="I92" i="21"/>
  <c r="J92" i="21"/>
  <c r="K92" i="21"/>
  <c r="L92" i="21"/>
  <c r="N92" i="21"/>
  <c r="O92" i="21"/>
  <c r="P92" i="21"/>
  <c r="Q92" i="21"/>
  <c r="R92" i="21"/>
  <c r="S92" i="21"/>
  <c r="T92" i="21"/>
  <c r="U92" i="21"/>
  <c r="V92" i="21"/>
  <c r="W92" i="21"/>
  <c r="X92" i="21"/>
  <c r="Y92" i="21"/>
  <c r="Z92" i="21"/>
  <c r="AA92" i="21"/>
  <c r="AB92" i="21"/>
  <c r="AC92" i="21"/>
  <c r="AD92" i="21"/>
  <c r="AE92" i="21"/>
  <c r="AF92" i="21"/>
  <c r="AG92" i="21"/>
  <c r="AH92" i="21"/>
  <c r="AI92" i="21"/>
  <c r="D93" i="21"/>
  <c r="F93" i="21"/>
  <c r="G93" i="21"/>
  <c r="H93" i="21"/>
  <c r="I93" i="21"/>
  <c r="J93" i="21"/>
  <c r="K93" i="21"/>
  <c r="L93" i="21"/>
  <c r="N93" i="21"/>
  <c r="O93" i="21"/>
  <c r="P93" i="21"/>
  <c r="Q93" i="21"/>
  <c r="R93" i="21"/>
  <c r="S93" i="21"/>
  <c r="T93" i="21"/>
  <c r="U93" i="21"/>
  <c r="V93" i="21"/>
  <c r="W93" i="21"/>
  <c r="X93" i="21"/>
  <c r="Y93" i="21"/>
  <c r="Z93" i="21"/>
  <c r="AA93" i="21"/>
  <c r="AB93" i="21"/>
  <c r="AC93" i="21"/>
  <c r="AD93" i="21"/>
  <c r="AE93" i="21"/>
  <c r="AF93" i="21"/>
  <c r="AG93" i="21"/>
  <c r="AH93" i="21"/>
  <c r="AI93" i="21"/>
  <c r="D94" i="21"/>
  <c r="F94" i="21"/>
  <c r="G94" i="21"/>
  <c r="H94" i="21"/>
  <c r="I94" i="21"/>
  <c r="J94" i="21"/>
  <c r="K94" i="21"/>
  <c r="L94" i="21"/>
  <c r="N94" i="21"/>
  <c r="O94" i="21"/>
  <c r="P94" i="21"/>
  <c r="Q94" i="21"/>
  <c r="R94" i="21"/>
  <c r="S94" i="21"/>
  <c r="T94" i="21"/>
  <c r="U94" i="21"/>
  <c r="V94" i="21"/>
  <c r="W94" i="21"/>
  <c r="X94" i="21"/>
  <c r="Y94" i="21"/>
  <c r="Z94" i="21"/>
  <c r="AA94" i="21"/>
  <c r="AB94" i="21"/>
  <c r="AC94" i="21"/>
  <c r="AD94" i="21"/>
  <c r="AE94" i="21"/>
  <c r="AF94" i="21"/>
  <c r="AG94" i="21"/>
  <c r="AH94" i="21"/>
  <c r="AI94" i="21"/>
  <c r="D95" i="21"/>
  <c r="F95" i="21"/>
  <c r="G95" i="21"/>
  <c r="H95" i="21"/>
  <c r="I95" i="21"/>
  <c r="J95" i="21"/>
  <c r="K95" i="21"/>
  <c r="L95" i="21"/>
  <c r="N95" i="21"/>
  <c r="O95" i="21"/>
  <c r="P95" i="21"/>
  <c r="Q95" i="21"/>
  <c r="R95" i="21"/>
  <c r="S95" i="21"/>
  <c r="T95" i="21"/>
  <c r="U95" i="21"/>
  <c r="V95" i="21"/>
  <c r="W95" i="21"/>
  <c r="X95" i="21"/>
  <c r="Y95" i="21"/>
  <c r="Z95" i="21"/>
  <c r="AA95" i="21"/>
  <c r="AB95" i="21"/>
  <c r="AC95" i="21"/>
  <c r="AD95" i="21"/>
  <c r="AE95" i="21"/>
  <c r="AF95" i="21"/>
  <c r="AG95" i="21"/>
  <c r="AH95" i="21"/>
  <c r="AI95" i="21"/>
  <c r="D96" i="21"/>
  <c r="F96" i="21"/>
  <c r="G96" i="21"/>
  <c r="H96" i="21"/>
  <c r="I96" i="21"/>
  <c r="J96" i="21"/>
  <c r="K96" i="21"/>
  <c r="L96" i="21"/>
  <c r="N96" i="21"/>
  <c r="O96" i="21"/>
  <c r="P96" i="21"/>
  <c r="Q96" i="21"/>
  <c r="R96" i="21"/>
  <c r="S96" i="21"/>
  <c r="T96" i="21"/>
  <c r="U96" i="21"/>
  <c r="V96" i="21"/>
  <c r="W96" i="21"/>
  <c r="X96" i="21"/>
  <c r="Y96" i="21"/>
  <c r="Z96" i="21"/>
  <c r="AA96" i="21"/>
  <c r="AB96" i="21"/>
  <c r="AC96" i="21"/>
  <c r="AD96" i="21"/>
  <c r="AE96" i="21"/>
  <c r="AF96" i="21"/>
  <c r="AG96" i="21"/>
  <c r="AH96" i="21"/>
  <c r="AI96" i="21"/>
  <c r="D97" i="21"/>
  <c r="F97" i="21"/>
  <c r="G97" i="21"/>
  <c r="H97" i="21"/>
  <c r="I97" i="21"/>
  <c r="J97" i="21"/>
  <c r="K97" i="21"/>
  <c r="L97" i="21"/>
  <c r="N97" i="21"/>
  <c r="O97" i="21"/>
  <c r="P97" i="21"/>
  <c r="Q97" i="21"/>
  <c r="R97" i="21"/>
  <c r="S97" i="21"/>
  <c r="T97" i="21"/>
  <c r="U97" i="21"/>
  <c r="V97" i="21"/>
  <c r="W97" i="21"/>
  <c r="X97" i="21"/>
  <c r="Y97" i="21"/>
  <c r="Z97" i="21"/>
  <c r="AA97" i="21"/>
  <c r="AB97" i="21"/>
  <c r="AC97" i="21"/>
  <c r="AD97" i="21"/>
  <c r="AE97" i="21"/>
  <c r="AF97" i="21"/>
  <c r="AG97" i="21"/>
  <c r="AH97" i="21"/>
  <c r="AI97" i="21"/>
  <c r="D98" i="21"/>
  <c r="F98" i="21"/>
  <c r="G98" i="21"/>
  <c r="H98" i="21"/>
  <c r="I98" i="21"/>
  <c r="J98" i="21"/>
  <c r="K98" i="21"/>
  <c r="L98" i="21"/>
  <c r="N98" i="21"/>
  <c r="O98" i="21"/>
  <c r="P98" i="21"/>
  <c r="Q98" i="21"/>
  <c r="R98" i="21"/>
  <c r="S98" i="21"/>
  <c r="T98" i="21"/>
  <c r="U98" i="21"/>
  <c r="V98" i="21"/>
  <c r="W98" i="21"/>
  <c r="X98" i="21"/>
  <c r="Y98" i="21"/>
  <c r="Z98" i="21"/>
  <c r="AA98" i="21"/>
  <c r="AB98" i="21"/>
  <c r="AC98" i="21"/>
  <c r="AD98" i="21"/>
  <c r="AE98" i="21"/>
  <c r="AF98" i="21"/>
  <c r="AG98" i="21"/>
  <c r="AH98" i="21"/>
  <c r="AI98" i="21"/>
  <c r="D99" i="21"/>
  <c r="F99" i="21"/>
  <c r="G99" i="21"/>
  <c r="H99" i="21"/>
  <c r="I99" i="21"/>
  <c r="J99" i="21"/>
  <c r="K99" i="21"/>
  <c r="L99" i="21"/>
  <c r="N99" i="21"/>
  <c r="O99" i="21"/>
  <c r="P99" i="21"/>
  <c r="Q99" i="21"/>
  <c r="R99" i="21"/>
  <c r="S99" i="21"/>
  <c r="T99" i="21"/>
  <c r="U99" i="21"/>
  <c r="V99" i="21"/>
  <c r="W99" i="21"/>
  <c r="X99" i="21"/>
  <c r="Y99" i="21"/>
  <c r="Z99" i="21"/>
  <c r="AA99" i="21"/>
  <c r="AB99" i="21"/>
  <c r="AC99" i="21"/>
  <c r="AD99" i="21"/>
  <c r="AE99" i="21"/>
  <c r="AF99" i="21"/>
  <c r="AG99" i="21"/>
  <c r="AH99" i="21"/>
  <c r="AI99" i="21"/>
  <c r="D100" i="21"/>
  <c r="F100" i="21"/>
  <c r="G100" i="21"/>
  <c r="H100" i="21"/>
  <c r="I100" i="21"/>
  <c r="J100" i="21"/>
  <c r="K100" i="21"/>
  <c r="L100" i="21"/>
  <c r="N100" i="21"/>
  <c r="O100" i="21"/>
  <c r="P100" i="21"/>
  <c r="Q100" i="21"/>
  <c r="R100" i="21"/>
  <c r="S100" i="21"/>
  <c r="T100" i="21"/>
  <c r="U100" i="21"/>
  <c r="V100" i="21"/>
  <c r="W100" i="21"/>
  <c r="X100" i="21"/>
  <c r="Y100" i="21"/>
  <c r="Z100" i="21"/>
  <c r="AA100" i="21"/>
  <c r="AB100" i="21"/>
  <c r="AC100" i="21"/>
  <c r="AD100" i="21"/>
  <c r="AE100" i="21"/>
  <c r="AF100" i="21"/>
  <c r="AG100" i="21"/>
  <c r="AH100" i="21"/>
  <c r="AI100" i="21"/>
  <c r="D101" i="21"/>
  <c r="F101" i="21"/>
  <c r="G101" i="21"/>
  <c r="H101" i="21"/>
  <c r="I101" i="21"/>
  <c r="J101" i="21"/>
  <c r="K101" i="21"/>
  <c r="L101" i="21"/>
  <c r="N101" i="21"/>
  <c r="O101" i="21"/>
  <c r="P101" i="21"/>
  <c r="Q101" i="21"/>
  <c r="R101" i="21"/>
  <c r="S101" i="21"/>
  <c r="T101" i="21"/>
  <c r="U101" i="21"/>
  <c r="V101" i="21"/>
  <c r="W101" i="21"/>
  <c r="X101" i="21"/>
  <c r="Y101" i="21"/>
  <c r="Z101" i="21"/>
  <c r="AA101" i="21"/>
  <c r="AB101" i="21"/>
  <c r="AC101" i="21"/>
  <c r="AD101" i="21"/>
  <c r="AE101" i="21"/>
  <c r="AF101" i="21"/>
  <c r="AG101" i="21"/>
  <c r="AH101" i="21"/>
  <c r="AI101" i="21"/>
  <c r="D102" i="21"/>
  <c r="F102" i="21"/>
  <c r="G102" i="21"/>
  <c r="H102" i="21"/>
  <c r="I102" i="21"/>
  <c r="J102" i="21"/>
  <c r="K102" i="21"/>
  <c r="L102" i="21"/>
  <c r="N102" i="21"/>
  <c r="O102" i="21"/>
  <c r="P102" i="21"/>
  <c r="Q102" i="21"/>
  <c r="R102" i="21"/>
  <c r="S102" i="21"/>
  <c r="T102" i="21"/>
  <c r="U102" i="21"/>
  <c r="V102" i="21"/>
  <c r="W102" i="21"/>
  <c r="X102" i="21"/>
  <c r="Y102" i="21"/>
  <c r="Z102" i="21"/>
  <c r="AA102" i="21"/>
  <c r="AB102" i="21"/>
  <c r="AC102" i="21"/>
  <c r="AD102" i="21"/>
  <c r="AE102" i="21"/>
  <c r="AF102" i="21"/>
  <c r="AG102" i="21"/>
  <c r="AH102" i="21"/>
  <c r="AI102" i="21"/>
  <c r="D103" i="21"/>
  <c r="F103" i="21"/>
  <c r="G103" i="21"/>
  <c r="H103" i="21"/>
  <c r="I103" i="21"/>
  <c r="J103" i="21"/>
  <c r="K103" i="21"/>
  <c r="L103" i="21"/>
  <c r="N103" i="21"/>
  <c r="O103" i="21"/>
  <c r="P103" i="21"/>
  <c r="Q103" i="21"/>
  <c r="R103" i="21"/>
  <c r="S103" i="21"/>
  <c r="T103" i="21"/>
  <c r="U103" i="21"/>
  <c r="V103" i="21"/>
  <c r="W103" i="21"/>
  <c r="X103" i="21"/>
  <c r="Y103" i="21"/>
  <c r="Z103" i="21"/>
  <c r="AA103" i="21"/>
  <c r="AB103" i="21"/>
  <c r="AC103" i="21"/>
  <c r="AD103" i="21"/>
  <c r="AE103" i="21"/>
  <c r="AF103" i="21"/>
  <c r="AG103" i="21"/>
  <c r="AH103" i="21"/>
  <c r="AI103" i="21"/>
  <c r="D104" i="21"/>
  <c r="F104" i="21"/>
  <c r="G104" i="21"/>
  <c r="H104" i="21"/>
  <c r="I104" i="21"/>
  <c r="J104" i="21"/>
  <c r="K104" i="21"/>
  <c r="L104" i="21"/>
  <c r="N104" i="21"/>
  <c r="O104" i="21"/>
  <c r="P104" i="21"/>
  <c r="Q104" i="21"/>
  <c r="R104" i="21"/>
  <c r="S104" i="21"/>
  <c r="T104" i="21"/>
  <c r="U104" i="21"/>
  <c r="V104" i="21"/>
  <c r="W104" i="21"/>
  <c r="X104" i="21"/>
  <c r="Y104" i="21"/>
  <c r="Z104" i="21"/>
  <c r="AA104" i="21"/>
  <c r="AB104" i="21"/>
  <c r="AC104" i="21"/>
  <c r="AD104" i="21"/>
  <c r="AE104" i="21"/>
  <c r="AF104" i="21"/>
  <c r="AG104" i="21"/>
  <c r="AH104" i="21"/>
  <c r="AI104" i="21"/>
  <c r="D105" i="21"/>
  <c r="F105" i="21"/>
  <c r="G105" i="21"/>
  <c r="H105" i="21"/>
  <c r="I105" i="21"/>
  <c r="J105" i="21"/>
  <c r="K105" i="21"/>
  <c r="L105" i="21"/>
  <c r="N105" i="21"/>
  <c r="O105" i="21"/>
  <c r="P105" i="21"/>
  <c r="Q105" i="21"/>
  <c r="R105" i="21"/>
  <c r="S105" i="21"/>
  <c r="T105" i="21"/>
  <c r="U105" i="21"/>
  <c r="V105" i="21"/>
  <c r="W105" i="21"/>
  <c r="X105" i="21"/>
  <c r="Y105" i="21"/>
  <c r="Z105" i="21"/>
  <c r="AA105" i="21"/>
  <c r="AB105" i="21"/>
  <c r="AC105" i="21"/>
  <c r="AD105" i="21"/>
  <c r="AE105" i="21"/>
  <c r="AF105" i="21"/>
  <c r="AG105" i="21"/>
  <c r="AH105" i="21"/>
  <c r="AI105" i="21"/>
  <c r="AR65" i="21"/>
  <c r="AS65" i="21"/>
  <c r="AT65" i="21"/>
  <c r="AU65" i="21"/>
  <c r="AR66" i="21"/>
  <c r="AS66" i="21"/>
  <c r="AT66" i="21"/>
  <c r="AU66" i="21"/>
  <c r="AR67" i="21"/>
  <c r="AS67" i="21"/>
  <c r="AT67" i="21"/>
  <c r="AU67" i="21"/>
  <c r="AR68" i="21"/>
  <c r="AS68" i="21"/>
  <c r="AT68" i="21"/>
  <c r="AU68" i="21"/>
  <c r="AR69" i="21"/>
  <c r="AS69" i="21"/>
  <c r="AT69" i="21"/>
  <c r="AU69" i="21"/>
  <c r="AR70" i="21"/>
  <c r="AS70" i="21"/>
  <c r="AT70" i="21"/>
  <c r="AU70" i="21"/>
  <c r="AR71" i="21"/>
  <c r="AS71" i="21"/>
  <c r="AT71" i="21"/>
  <c r="AU71" i="21"/>
  <c r="AR72" i="21"/>
  <c r="AS72" i="21"/>
  <c r="AT72" i="21"/>
  <c r="AU72" i="21"/>
  <c r="AR73" i="21"/>
  <c r="AS73" i="21"/>
  <c r="AT73" i="21"/>
  <c r="AU73" i="21"/>
  <c r="AR74" i="21"/>
  <c r="AS74" i="21"/>
  <c r="AT74" i="21"/>
  <c r="AU74" i="21"/>
  <c r="AR75" i="21"/>
  <c r="AS75" i="21"/>
  <c r="AT75" i="21"/>
  <c r="AU75" i="21"/>
  <c r="AR76" i="21"/>
  <c r="AS76" i="21"/>
  <c r="AT76" i="21"/>
  <c r="AU76" i="21"/>
  <c r="AR77" i="21"/>
  <c r="AS77" i="21"/>
  <c r="AT77" i="21"/>
  <c r="AU77" i="21"/>
  <c r="AR78" i="21"/>
  <c r="AS78" i="21"/>
  <c r="AT78" i="21"/>
  <c r="AU78" i="21"/>
  <c r="AR79" i="21"/>
  <c r="AS79" i="21"/>
  <c r="AT79" i="21"/>
  <c r="AU79" i="21"/>
  <c r="AQ79" i="21"/>
  <c r="AQ78" i="21"/>
  <c r="AQ77" i="21"/>
  <c r="AQ76" i="21"/>
  <c r="AQ75" i="21"/>
  <c r="AQ74" i="21"/>
  <c r="AQ73" i="21"/>
  <c r="AQ72" i="21"/>
  <c r="AQ71" i="21"/>
  <c r="AQ70" i="21"/>
  <c r="AQ69" i="21"/>
  <c r="AQ68" i="21"/>
  <c r="AQ67" i="21"/>
  <c r="AQ66" i="21"/>
  <c r="AQ65" i="21"/>
  <c r="AO79" i="21"/>
  <c r="AM79" i="21"/>
  <c r="AL79" i="21"/>
  <c r="AK79" i="21"/>
  <c r="AO78" i="21"/>
  <c r="AM78" i="21"/>
  <c r="AL78" i="21"/>
  <c r="AK78" i="21"/>
  <c r="AO77" i="21"/>
  <c r="AM77" i="21"/>
  <c r="AL77" i="21"/>
  <c r="AK77" i="21"/>
  <c r="AO76" i="21"/>
  <c r="AM76" i="21"/>
  <c r="AL76" i="21"/>
  <c r="AK76" i="21"/>
  <c r="AO75" i="21"/>
  <c r="AM75" i="21"/>
  <c r="AL75" i="21"/>
  <c r="AK75" i="21"/>
  <c r="AO74" i="21"/>
  <c r="AM74" i="21"/>
  <c r="AL74" i="21"/>
  <c r="AK74" i="21"/>
  <c r="AO73" i="21"/>
  <c r="AM73" i="21"/>
  <c r="AL73" i="21"/>
  <c r="AK73" i="21"/>
  <c r="AO72" i="21"/>
  <c r="AM72" i="21"/>
  <c r="AL72" i="21"/>
  <c r="AK72" i="21"/>
  <c r="AO71" i="21"/>
  <c r="AM71" i="21"/>
  <c r="AL71" i="21"/>
  <c r="AK71" i="21"/>
  <c r="AO70" i="21"/>
  <c r="AM70" i="21"/>
  <c r="AL70" i="21"/>
  <c r="AK70" i="21"/>
  <c r="AO69" i="21"/>
  <c r="AM69" i="21"/>
  <c r="AL69" i="21"/>
  <c r="AK69" i="21"/>
  <c r="AO68" i="21"/>
  <c r="AM68" i="21"/>
  <c r="AL68" i="21"/>
  <c r="AK68" i="21"/>
  <c r="AO67" i="21"/>
  <c r="AM67" i="21"/>
  <c r="AL67" i="21"/>
  <c r="AK67" i="21"/>
  <c r="AO66" i="21"/>
  <c r="AM66" i="21"/>
  <c r="AL66" i="21"/>
  <c r="AK66" i="21"/>
  <c r="AO65" i="21"/>
  <c r="AM65" i="21"/>
  <c r="AL65" i="21"/>
  <c r="AK65" i="21"/>
  <c r="F65" i="21"/>
  <c r="G65" i="21"/>
  <c r="H65" i="21"/>
  <c r="I65" i="21"/>
  <c r="J65" i="21"/>
  <c r="K65" i="21"/>
  <c r="L65" i="21"/>
  <c r="N65" i="21"/>
  <c r="O65" i="21"/>
  <c r="P65" i="21"/>
  <c r="Q65" i="21"/>
  <c r="R65" i="21"/>
  <c r="S65" i="21"/>
  <c r="T65" i="21"/>
  <c r="U65" i="21"/>
  <c r="V65" i="21"/>
  <c r="W65" i="21"/>
  <c r="X65" i="21"/>
  <c r="Y65" i="21"/>
  <c r="Z65" i="21"/>
  <c r="AA65" i="21"/>
  <c r="AB65" i="21"/>
  <c r="AC65" i="21"/>
  <c r="AD65" i="21"/>
  <c r="AE65" i="21"/>
  <c r="AF65" i="21"/>
  <c r="AG65" i="21"/>
  <c r="AH65" i="21"/>
  <c r="AI65" i="21"/>
  <c r="F66" i="21"/>
  <c r="G66" i="21"/>
  <c r="H66" i="21"/>
  <c r="I66" i="21"/>
  <c r="J66" i="21"/>
  <c r="K66" i="21"/>
  <c r="L66" i="21"/>
  <c r="N66" i="21"/>
  <c r="O66" i="21"/>
  <c r="P66" i="21"/>
  <c r="Q66" i="21"/>
  <c r="R66" i="21"/>
  <c r="S66" i="21"/>
  <c r="T66" i="21"/>
  <c r="U66" i="21"/>
  <c r="V66" i="21"/>
  <c r="W66" i="21"/>
  <c r="X66" i="21"/>
  <c r="Y66" i="21"/>
  <c r="Z66" i="21"/>
  <c r="AA66" i="21"/>
  <c r="AB66" i="21"/>
  <c r="AC66" i="21"/>
  <c r="AD66" i="21"/>
  <c r="AE66" i="21"/>
  <c r="AF66" i="21"/>
  <c r="AG66" i="21"/>
  <c r="AH66" i="21"/>
  <c r="AI66" i="21"/>
  <c r="F67" i="21"/>
  <c r="G67" i="21"/>
  <c r="H67" i="21"/>
  <c r="I67" i="21"/>
  <c r="J67" i="21"/>
  <c r="K67" i="21"/>
  <c r="L67" i="21"/>
  <c r="N67" i="21"/>
  <c r="O67" i="21"/>
  <c r="P67" i="21"/>
  <c r="Q67" i="21"/>
  <c r="R67" i="21"/>
  <c r="S67" i="21"/>
  <c r="T67" i="21"/>
  <c r="U67" i="21"/>
  <c r="V67" i="21"/>
  <c r="W67" i="21"/>
  <c r="X67" i="21"/>
  <c r="Y67" i="21"/>
  <c r="Z67" i="21"/>
  <c r="AA67" i="21"/>
  <c r="AB67" i="21"/>
  <c r="AC67" i="21"/>
  <c r="AD67" i="21"/>
  <c r="AE67" i="21"/>
  <c r="AF67" i="21"/>
  <c r="AG67" i="21"/>
  <c r="AH67" i="21"/>
  <c r="AI67" i="21"/>
  <c r="F68" i="21"/>
  <c r="G68" i="21"/>
  <c r="H68" i="21"/>
  <c r="I68" i="21"/>
  <c r="J68" i="21"/>
  <c r="K68" i="21"/>
  <c r="L68" i="21"/>
  <c r="N68" i="21"/>
  <c r="O68" i="21"/>
  <c r="P68" i="21"/>
  <c r="Q68" i="21"/>
  <c r="R68" i="21"/>
  <c r="S68" i="21"/>
  <c r="T68" i="21"/>
  <c r="U68" i="21"/>
  <c r="V68" i="21"/>
  <c r="W68" i="21"/>
  <c r="X68" i="21"/>
  <c r="Y68" i="21"/>
  <c r="Z68" i="21"/>
  <c r="AA68" i="21"/>
  <c r="AB68" i="21"/>
  <c r="AC68" i="21"/>
  <c r="AD68" i="21"/>
  <c r="AE68" i="21"/>
  <c r="AF68" i="21"/>
  <c r="AG68" i="21"/>
  <c r="AH68" i="21"/>
  <c r="AI68" i="21"/>
  <c r="F69" i="21"/>
  <c r="G69" i="21"/>
  <c r="H69" i="21"/>
  <c r="I69" i="21"/>
  <c r="J69" i="21"/>
  <c r="K69" i="21"/>
  <c r="L69" i="21"/>
  <c r="N69" i="21"/>
  <c r="O69" i="21"/>
  <c r="P69" i="21"/>
  <c r="Q69" i="21"/>
  <c r="R69" i="21"/>
  <c r="S69" i="21"/>
  <c r="T69" i="21"/>
  <c r="U69" i="21"/>
  <c r="V69" i="21"/>
  <c r="W69" i="21"/>
  <c r="X69" i="21"/>
  <c r="Y69" i="21"/>
  <c r="Z69" i="21"/>
  <c r="AA69" i="21"/>
  <c r="AB69" i="21"/>
  <c r="AC69" i="21"/>
  <c r="AD69" i="21"/>
  <c r="AE69" i="21"/>
  <c r="AF69" i="21"/>
  <c r="AG69" i="21"/>
  <c r="AH69" i="21"/>
  <c r="AI69" i="21"/>
  <c r="F70" i="21"/>
  <c r="G70" i="21"/>
  <c r="H70" i="21"/>
  <c r="I70" i="21"/>
  <c r="J70" i="21"/>
  <c r="K70" i="21"/>
  <c r="L70" i="21"/>
  <c r="N70" i="21"/>
  <c r="O70" i="21"/>
  <c r="P70" i="21"/>
  <c r="Q70" i="21"/>
  <c r="R70" i="21"/>
  <c r="S70" i="21"/>
  <c r="T70" i="21"/>
  <c r="U70" i="21"/>
  <c r="V70" i="21"/>
  <c r="W70" i="21"/>
  <c r="X70" i="21"/>
  <c r="Y70" i="21"/>
  <c r="Z70" i="21"/>
  <c r="AA70" i="21"/>
  <c r="AB70" i="21"/>
  <c r="AC70" i="21"/>
  <c r="AD70" i="21"/>
  <c r="AE70" i="21"/>
  <c r="AF70" i="21"/>
  <c r="AG70" i="21"/>
  <c r="AH70" i="21"/>
  <c r="AI70" i="21"/>
  <c r="F71" i="21"/>
  <c r="G71" i="21"/>
  <c r="H71" i="21"/>
  <c r="I71" i="21"/>
  <c r="J71" i="21"/>
  <c r="K71" i="21"/>
  <c r="L71" i="21"/>
  <c r="N71" i="21"/>
  <c r="O71" i="21"/>
  <c r="P71" i="21"/>
  <c r="Q71" i="21"/>
  <c r="R71" i="21"/>
  <c r="S71" i="21"/>
  <c r="T71" i="21"/>
  <c r="U71" i="21"/>
  <c r="V71" i="21"/>
  <c r="W71" i="21"/>
  <c r="X71" i="21"/>
  <c r="Y71" i="21"/>
  <c r="Z71" i="21"/>
  <c r="AA71" i="21"/>
  <c r="AB71" i="21"/>
  <c r="AC71" i="21"/>
  <c r="AD71" i="21"/>
  <c r="AE71" i="21"/>
  <c r="AF71" i="21"/>
  <c r="AG71" i="21"/>
  <c r="AH71" i="21"/>
  <c r="AI71" i="21"/>
  <c r="F72" i="21"/>
  <c r="G72" i="21"/>
  <c r="H72" i="21"/>
  <c r="I72" i="21"/>
  <c r="J72" i="21"/>
  <c r="K72" i="21"/>
  <c r="L72" i="21"/>
  <c r="N72" i="21"/>
  <c r="O72" i="21"/>
  <c r="P72" i="21"/>
  <c r="Q72" i="21"/>
  <c r="R72" i="21"/>
  <c r="S72" i="21"/>
  <c r="T72" i="21"/>
  <c r="U72" i="21"/>
  <c r="V72" i="21"/>
  <c r="W72" i="21"/>
  <c r="X72" i="21"/>
  <c r="Y72" i="21"/>
  <c r="Z72" i="21"/>
  <c r="AA72" i="21"/>
  <c r="AB72" i="21"/>
  <c r="AC72" i="21"/>
  <c r="AD72" i="21"/>
  <c r="AE72" i="21"/>
  <c r="AF72" i="21"/>
  <c r="AG72" i="21"/>
  <c r="AH72" i="21"/>
  <c r="AI72" i="21"/>
  <c r="F73" i="21"/>
  <c r="G73" i="21"/>
  <c r="H73" i="21"/>
  <c r="I73" i="21"/>
  <c r="J73" i="21"/>
  <c r="K73" i="21"/>
  <c r="L73" i="21"/>
  <c r="N73" i="21"/>
  <c r="O73" i="21"/>
  <c r="P73" i="21"/>
  <c r="Q73" i="21"/>
  <c r="R73" i="21"/>
  <c r="S73" i="21"/>
  <c r="T73" i="21"/>
  <c r="U73" i="21"/>
  <c r="V73" i="21"/>
  <c r="W73" i="21"/>
  <c r="X73" i="21"/>
  <c r="Y73" i="21"/>
  <c r="Z73" i="21"/>
  <c r="AA73" i="21"/>
  <c r="AB73" i="21"/>
  <c r="AC73" i="21"/>
  <c r="AD73" i="21"/>
  <c r="AE73" i="21"/>
  <c r="AF73" i="21"/>
  <c r="AG73" i="21"/>
  <c r="AH73" i="21"/>
  <c r="AI73" i="21"/>
  <c r="F74" i="21"/>
  <c r="G74" i="21"/>
  <c r="I74" i="21"/>
  <c r="J74" i="21"/>
  <c r="K74" i="21"/>
  <c r="L74" i="21"/>
  <c r="N74" i="21"/>
  <c r="O74" i="21"/>
  <c r="P74" i="21"/>
  <c r="Q74" i="21"/>
  <c r="R74" i="21"/>
  <c r="S74" i="21"/>
  <c r="T74" i="21"/>
  <c r="U74" i="21"/>
  <c r="V74" i="21"/>
  <c r="W74" i="21"/>
  <c r="X74" i="21"/>
  <c r="Y74" i="21"/>
  <c r="Z74" i="21"/>
  <c r="AA74" i="21"/>
  <c r="AB74" i="21"/>
  <c r="AC74" i="21"/>
  <c r="AD74" i="21"/>
  <c r="AE74" i="21"/>
  <c r="AF74" i="21"/>
  <c r="AG74" i="21"/>
  <c r="AH74" i="21"/>
  <c r="AI74" i="21"/>
  <c r="F75" i="21"/>
  <c r="G75" i="21"/>
  <c r="H75" i="21"/>
  <c r="I75" i="21"/>
  <c r="J75" i="21"/>
  <c r="K75" i="21"/>
  <c r="L75" i="21"/>
  <c r="N75" i="21"/>
  <c r="O75" i="21"/>
  <c r="P75" i="21"/>
  <c r="Q75" i="21"/>
  <c r="R75" i="21"/>
  <c r="S75" i="21"/>
  <c r="T75" i="21"/>
  <c r="U75" i="21"/>
  <c r="V75" i="21"/>
  <c r="W75" i="21"/>
  <c r="X75" i="21"/>
  <c r="Y75" i="21"/>
  <c r="Z75" i="21"/>
  <c r="AA75" i="21"/>
  <c r="AB75" i="21"/>
  <c r="AC75" i="21"/>
  <c r="AD75" i="21"/>
  <c r="AE75" i="21"/>
  <c r="AF75" i="21"/>
  <c r="AG75" i="21"/>
  <c r="AH75" i="21"/>
  <c r="AI75" i="21"/>
  <c r="F76" i="21"/>
  <c r="G76" i="21"/>
  <c r="H76" i="21"/>
  <c r="I76" i="21"/>
  <c r="J76" i="21"/>
  <c r="K76" i="21"/>
  <c r="L76" i="21"/>
  <c r="N76" i="21"/>
  <c r="O76" i="21"/>
  <c r="P76" i="21"/>
  <c r="Q76" i="21"/>
  <c r="R76" i="21"/>
  <c r="S76" i="21"/>
  <c r="T76" i="21"/>
  <c r="U76" i="21"/>
  <c r="V76" i="21"/>
  <c r="W76" i="21"/>
  <c r="X76" i="21"/>
  <c r="Y76" i="21"/>
  <c r="Z76" i="21"/>
  <c r="AA76" i="21"/>
  <c r="AB76" i="21"/>
  <c r="AC76" i="21"/>
  <c r="AD76" i="21"/>
  <c r="AE76" i="21"/>
  <c r="AF76" i="21"/>
  <c r="AG76" i="21"/>
  <c r="AH76" i="21"/>
  <c r="AI76" i="21"/>
  <c r="F77" i="21"/>
  <c r="G77" i="21"/>
  <c r="H77" i="21"/>
  <c r="I77" i="21"/>
  <c r="J77" i="21"/>
  <c r="K77" i="21"/>
  <c r="L77" i="21"/>
  <c r="N77" i="21"/>
  <c r="O77" i="21"/>
  <c r="P77" i="21"/>
  <c r="Q77" i="21"/>
  <c r="R77" i="21"/>
  <c r="S77" i="21"/>
  <c r="T77" i="21"/>
  <c r="U77" i="21"/>
  <c r="V77" i="21"/>
  <c r="W77" i="21"/>
  <c r="X77" i="21"/>
  <c r="Y77" i="21"/>
  <c r="Z77" i="21"/>
  <c r="AA77" i="21"/>
  <c r="AB77" i="21"/>
  <c r="AC77" i="21"/>
  <c r="AD77" i="21"/>
  <c r="AE77" i="21"/>
  <c r="AF77" i="21"/>
  <c r="AG77" i="21"/>
  <c r="AH77" i="21"/>
  <c r="AI77" i="21"/>
  <c r="F78" i="21"/>
  <c r="G78" i="21"/>
  <c r="H78" i="21"/>
  <c r="I78" i="21"/>
  <c r="J78" i="21"/>
  <c r="K78" i="21"/>
  <c r="L78" i="21"/>
  <c r="N78" i="21"/>
  <c r="O78" i="21"/>
  <c r="P78" i="21"/>
  <c r="Q78" i="21"/>
  <c r="R78" i="21"/>
  <c r="S78" i="21"/>
  <c r="T78" i="21"/>
  <c r="U78" i="21"/>
  <c r="V78" i="21"/>
  <c r="W78" i="21"/>
  <c r="X78" i="21"/>
  <c r="Y78" i="21"/>
  <c r="Z78" i="21"/>
  <c r="AA78" i="21"/>
  <c r="AB78" i="21"/>
  <c r="AC78" i="21"/>
  <c r="AD78" i="21"/>
  <c r="AE78" i="21"/>
  <c r="AF78" i="21"/>
  <c r="AG78" i="21"/>
  <c r="AH78" i="21"/>
  <c r="AI78" i="21"/>
  <c r="F79" i="21"/>
  <c r="G79" i="21"/>
  <c r="H79" i="21"/>
  <c r="I79" i="21"/>
  <c r="J79" i="21"/>
  <c r="K79" i="21"/>
  <c r="L79" i="21"/>
  <c r="N79" i="21"/>
  <c r="O79" i="21"/>
  <c r="P79" i="21"/>
  <c r="Q79" i="21"/>
  <c r="R79" i="21"/>
  <c r="S79" i="21"/>
  <c r="T79" i="21"/>
  <c r="U79" i="21"/>
  <c r="V79" i="21"/>
  <c r="W79" i="21"/>
  <c r="X79" i="21"/>
  <c r="Y79" i="21"/>
  <c r="Z79" i="21"/>
  <c r="AA79" i="21"/>
  <c r="AB79" i="21"/>
  <c r="AC79" i="21"/>
  <c r="AD79" i="21"/>
  <c r="AE79" i="21"/>
  <c r="AF79" i="21"/>
  <c r="AG79" i="21"/>
  <c r="AH79" i="21"/>
  <c r="AI79" i="21"/>
  <c r="AR111" i="38" l="1"/>
  <c r="AJ111" i="38"/>
  <c r="AP112" i="38"/>
  <c r="AT109" i="38"/>
  <c r="AM111" i="38"/>
  <c r="AI111" i="38"/>
  <c r="AO112" i="38"/>
  <c r="AN111" i="38"/>
  <c r="AR112" i="38"/>
  <c r="AK111" i="38"/>
  <c r="AS109" i="38"/>
  <c r="AY110" i="38"/>
  <c r="AW110" i="38"/>
  <c r="AV110" i="38"/>
  <c r="AX110" i="38"/>
  <c r="C69" i="21"/>
  <c r="AF79" i="38"/>
  <c r="AX108" i="38"/>
  <c r="AV108" i="38"/>
  <c r="AY108" i="38"/>
  <c r="AW108" i="38"/>
  <c r="C67" i="21"/>
  <c r="AX117" i="38"/>
  <c r="AV117" i="38"/>
  <c r="AY117" i="38"/>
  <c r="AW117" i="38"/>
  <c r="C76" i="21"/>
  <c r="AF169" i="38"/>
  <c r="AY113" i="38"/>
  <c r="AW113" i="38"/>
  <c r="AV113" i="38"/>
  <c r="AX113" i="38"/>
  <c r="C72" i="21"/>
  <c r="AF61" i="38"/>
  <c r="AX118" i="38"/>
  <c r="AW118" i="38"/>
  <c r="AY118" i="38"/>
  <c r="AV118" i="38"/>
  <c r="C77" i="21"/>
  <c r="AF172" i="38"/>
  <c r="AY116" i="38"/>
  <c r="AW116" i="38"/>
  <c r="AV116" i="38"/>
  <c r="AX116" i="38"/>
  <c r="C75" i="21"/>
  <c r="AY114" i="38"/>
  <c r="AV114" i="38"/>
  <c r="AX114" i="38"/>
  <c r="AW114" i="38"/>
  <c r="C73" i="21"/>
  <c r="AF112" i="38"/>
  <c r="AY112" i="38"/>
  <c r="AV112" i="38"/>
  <c r="AW112" i="38"/>
  <c r="AX112" i="38"/>
  <c r="C71" i="21"/>
  <c r="AF49" i="38"/>
  <c r="AY106" i="38"/>
  <c r="AV106" i="38"/>
  <c r="AW106" i="38"/>
  <c r="AX106" i="38"/>
  <c r="C65" i="21"/>
  <c r="AF175" i="38"/>
  <c r="AY119" i="38"/>
  <c r="AW119" i="38"/>
  <c r="AV119" i="38"/>
  <c r="AX119" i="38"/>
  <c r="C78" i="21"/>
  <c r="AF198" i="38"/>
  <c r="AV115" i="38"/>
  <c r="AX115" i="38"/>
  <c r="AY115" i="38"/>
  <c r="AW115" i="38"/>
  <c r="C74" i="21"/>
  <c r="AX111" i="38"/>
  <c r="AW111" i="38"/>
  <c r="AV111" i="38"/>
  <c r="AY111" i="38"/>
  <c r="C70" i="21"/>
  <c r="AF165" i="38"/>
  <c r="AV109" i="38"/>
  <c r="AY109" i="38"/>
  <c r="AW109" i="38"/>
  <c r="AX109" i="38"/>
  <c r="C68" i="21"/>
  <c r="AV107" i="38"/>
  <c r="AX107" i="38"/>
  <c r="AW107" i="38"/>
  <c r="AY107" i="38"/>
  <c r="C66" i="21"/>
  <c r="AF171" i="38"/>
  <c r="AF89" i="38"/>
  <c r="AF111" i="38"/>
  <c r="AF107" i="38"/>
  <c r="AF56" i="38"/>
  <c r="AF146" i="38"/>
  <c r="AF29" i="38"/>
  <c r="AF57" i="38"/>
  <c r="AF78" i="38"/>
  <c r="AF167" i="38"/>
  <c r="AF26" i="38"/>
  <c r="AF118" i="38"/>
  <c r="AF174" i="38"/>
  <c r="AF201" i="38"/>
  <c r="AF58" i="38"/>
  <c r="AF196" i="38"/>
  <c r="AF28" i="38"/>
  <c r="AF84" i="38"/>
  <c r="AF113" i="38"/>
  <c r="AF194" i="38"/>
  <c r="AF22" i="38"/>
  <c r="AF50" i="38"/>
  <c r="AF163" i="38"/>
  <c r="AF143" i="38"/>
  <c r="AF119" i="38"/>
  <c r="AF190" i="38"/>
  <c r="AF30" i="38"/>
  <c r="AF23" i="38"/>
  <c r="AF77" i="38"/>
  <c r="AF164" i="38"/>
  <c r="AF21" i="38"/>
  <c r="AF108" i="38"/>
  <c r="AF162" i="38"/>
  <c r="AF189" i="38"/>
  <c r="AF147" i="38"/>
  <c r="AF90" i="38"/>
  <c r="AF115" i="38"/>
  <c r="AF86" i="38"/>
  <c r="AF109" i="38"/>
  <c r="AF116" i="38"/>
  <c r="AF54" i="38"/>
  <c r="AF83" i="38"/>
  <c r="AF145" i="38"/>
  <c r="AF191" i="38"/>
  <c r="AF51" i="38"/>
  <c r="AF82" i="38"/>
  <c r="AF144" i="38"/>
  <c r="AF195" i="38"/>
  <c r="AF202" i="38"/>
  <c r="AF27" i="38"/>
  <c r="AF55" i="38"/>
  <c r="AF81" i="38"/>
  <c r="AF168" i="38"/>
  <c r="AF193" i="38"/>
  <c r="AF34" i="38"/>
  <c r="AF62" i="38"/>
  <c r="AF88" i="38"/>
  <c r="AF80" i="38"/>
  <c r="AF200" i="38"/>
  <c r="AF192" i="38"/>
  <c r="AF25" i="38"/>
  <c r="AF53" i="38"/>
  <c r="AF87" i="38"/>
  <c r="AF114" i="38"/>
  <c r="AF166" i="38"/>
  <c r="AF199" i="38"/>
  <c r="AF110" i="38"/>
  <c r="AF117" i="38"/>
  <c r="AF32" i="38"/>
  <c r="AF24" i="38"/>
  <c r="AF60" i="38"/>
  <c r="AF52" i="38"/>
  <c r="AF173" i="38"/>
  <c r="AF31" i="38"/>
  <c r="AF59" i="38"/>
  <c r="AF85" i="38"/>
  <c r="M73" i="21" l="1"/>
  <c r="M99" i="21"/>
  <c r="M77" i="21"/>
  <c r="M103" i="21"/>
  <c r="M69" i="21"/>
  <c r="M95" i="21"/>
  <c r="M76" i="21"/>
  <c r="M102" i="21"/>
  <c r="M94" i="21"/>
  <c r="M68" i="21"/>
  <c r="M75" i="21"/>
  <c r="M101" i="21"/>
  <c r="M67" i="21"/>
  <c r="M93" i="21"/>
  <c r="M74" i="21"/>
  <c r="M100" i="21"/>
  <c r="M66" i="21"/>
  <c r="M92" i="21"/>
  <c r="M65" i="21"/>
  <c r="M91" i="21"/>
  <c r="M72" i="21"/>
  <c r="M98" i="21"/>
  <c r="M79" i="21"/>
  <c r="M105" i="21"/>
  <c r="M71" i="21"/>
  <c r="M97" i="21"/>
  <c r="M78" i="21"/>
  <c r="M104" i="21"/>
  <c r="M70" i="21"/>
  <c r="M96" i="21"/>
  <c r="AZ28" i="69"/>
  <c r="AY28" i="69"/>
  <c r="AX28" i="69"/>
  <c r="AW28" i="69"/>
  <c r="AV28" i="69"/>
  <c r="AU28" i="69"/>
  <c r="AT28" i="69"/>
  <c r="AS28" i="69"/>
  <c r="AR28" i="69"/>
  <c r="AQ28" i="69"/>
  <c r="AP28" i="69"/>
  <c r="AO28" i="69"/>
  <c r="AN28" i="69"/>
  <c r="AM28" i="69"/>
  <c r="AL28" i="69"/>
  <c r="AK28" i="69"/>
  <c r="AJ28" i="69"/>
  <c r="AI28" i="69"/>
  <c r="AH28" i="69"/>
  <c r="AG28" i="69"/>
  <c r="AF28" i="69"/>
  <c r="AE28" i="69"/>
  <c r="AB28" i="69"/>
  <c r="AA28" i="69"/>
  <c r="Z28" i="69"/>
  <c r="Y28" i="69"/>
  <c r="X28" i="69"/>
  <c r="W28" i="69"/>
  <c r="V28" i="69"/>
  <c r="U28" i="69"/>
  <c r="E28" i="69"/>
  <c r="F28" i="69"/>
  <c r="G28" i="69"/>
  <c r="H28" i="69"/>
  <c r="I28" i="69"/>
  <c r="J28" i="69"/>
  <c r="K28" i="69"/>
  <c r="L28" i="69"/>
  <c r="M28" i="69"/>
  <c r="N28" i="69"/>
  <c r="O28" i="69"/>
  <c r="P28" i="69"/>
  <c r="R28" i="69"/>
  <c r="C28" i="69"/>
  <c r="AZ27" i="69"/>
  <c r="AY27" i="69"/>
  <c r="AX27" i="69"/>
  <c r="AW27" i="69"/>
  <c r="AV27" i="69"/>
  <c r="AU27" i="69"/>
  <c r="AT27" i="69"/>
  <c r="AS27" i="69"/>
  <c r="AR27" i="69"/>
  <c r="AQ27" i="69"/>
  <c r="AP27" i="69"/>
  <c r="AO27" i="69"/>
  <c r="AN27" i="69"/>
  <c r="AM27" i="69"/>
  <c r="AL27" i="69"/>
  <c r="AK27" i="69"/>
  <c r="AJ27" i="69"/>
  <c r="AI27" i="69"/>
  <c r="AH27" i="69"/>
  <c r="AG27" i="69"/>
  <c r="AF27" i="69"/>
  <c r="AE27" i="69"/>
  <c r="AB27" i="69"/>
  <c r="AA27" i="69"/>
  <c r="Z27" i="69"/>
  <c r="Y27" i="69"/>
  <c r="X27" i="69"/>
  <c r="W27" i="69"/>
  <c r="V27" i="69"/>
  <c r="U27" i="69"/>
  <c r="E27" i="69"/>
  <c r="F27" i="69"/>
  <c r="G27" i="69"/>
  <c r="H27" i="69"/>
  <c r="I27" i="69"/>
  <c r="J27" i="69"/>
  <c r="K27" i="69"/>
  <c r="L27" i="69"/>
  <c r="M27" i="69"/>
  <c r="N27" i="69"/>
  <c r="O27" i="69"/>
  <c r="P27" i="69"/>
  <c r="R27" i="69"/>
  <c r="C27" i="69"/>
  <c r="M20" i="35" l="1"/>
  <c r="BX46" i="38" l="1"/>
  <c r="BU46" i="38"/>
  <c r="BR46" i="38"/>
  <c r="BO46" i="38"/>
  <c r="BL46" i="38"/>
  <c r="BI46" i="38"/>
  <c r="BY18" i="38"/>
  <c r="BW18" i="38"/>
  <c r="BU18" i="38"/>
  <c r="BS18" i="38"/>
  <c r="BQ18" i="38"/>
  <c r="BO18" i="38"/>
  <c r="BM18" i="38"/>
  <c r="BK18" i="38"/>
  <c r="BI18" i="38"/>
  <c r="BJ187" i="38"/>
  <c r="BK187" i="38"/>
  <c r="BL187" i="38"/>
  <c r="BM187" i="38"/>
  <c r="BN187" i="38"/>
  <c r="BO187" i="38"/>
  <c r="BP187" i="38"/>
  <c r="BQ187" i="38"/>
  <c r="BR187" i="38"/>
  <c r="BI187" i="38"/>
  <c r="AU46" i="38"/>
  <c r="AR46" i="38"/>
  <c r="AO46" i="38"/>
  <c r="AL46" i="38"/>
  <c r="AI46" i="38"/>
  <c r="AF46" i="38"/>
  <c r="AV18" i="38"/>
  <c r="AT18" i="38"/>
  <c r="AR18" i="38"/>
  <c r="AP18" i="38"/>
  <c r="AN18" i="38"/>
  <c r="AL18" i="38"/>
  <c r="AJ18" i="38"/>
  <c r="AH18" i="38"/>
  <c r="AF18" i="38"/>
  <c r="BX159" i="38"/>
  <c r="BU159" i="38"/>
  <c r="BR159" i="38"/>
  <c r="BO159" i="38"/>
  <c r="BL159" i="38"/>
  <c r="BI159" i="38"/>
  <c r="BX131" i="38"/>
  <c r="BU131" i="38"/>
  <c r="BR131" i="38"/>
  <c r="BO131" i="38"/>
  <c r="BL131" i="38"/>
  <c r="BI131" i="38"/>
  <c r="BU102" i="38"/>
  <c r="BQ102" i="38"/>
  <c r="BX74" i="38"/>
  <c r="BU74" i="38"/>
  <c r="BR74" i="38"/>
  <c r="BO74" i="38"/>
  <c r="BL74" i="38"/>
  <c r="BI74" i="38"/>
  <c r="F160" i="73" l="1"/>
  <c r="E160" i="73"/>
  <c r="D160" i="73"/>
  <c r="F159" i="73"/>
  <c r="E159" i="73"/>
  <c r="D159" i="73"/>
  <c r="F158" i="73"/>
  <c r="E158" i="73"/>
  <c r="D158" i="73"/>
  <c r="F157" i="73"/>
  <c r="E157" i="73"/>
  <c r="D157" i="73"/>
  <c r="F155" i="73"/>
  <c r="E155" i="73"/>
  <c r="D155" i="73"/>
  <c r="F154" i="73"/>
  <c r="E154" i="73"/>
  <c r="D154" i="73"/>
  <c r="F153" i="73"/>
  <c r="E153" i="73"/>
  <c r="D153" i="73"/>
  <c r="F152" i="73"/>
  <c r="E152" i="73"/>
  <c r="D152" i="73"/>
  <c r="D144" i="73"/>
  <c r="E144" i="73"/>
  <c r="F144" i="73"/>
  <c r="D145" i="73"/>
  <c r="E145" i="73"/>
  <c r="F145" i="73"/>
  <c r="D146" i="73"/>
  <c r="E146" i="73"/>
  <c r="F146" i="73"/>
  <c r="D147" i="73"/>
  <c r="E147" i="73"/>
  <c r="F147" i="73"/>
  <c r="D148" i="73"/>
  <c r="E148" i="73"/>
  <c r="F148" i="73"/>
  <c r="D149" i="73"/>
  <c r="E149" i="73"/>
  <c r="F149" i="73"/>
  <c r="D150" i="73"/>
  <c r="E150" i="73"/>
  <c r="F150" i="73"/>
  <c r="E143" i="73"/>
  <c r="F143" i="73"/>
  <c r="D143" i="73"/>
  <c r="F130" i="73"/>
  <c r="E130" i="73"/>
  <c r="D130" i="73"/>
  <c r="F129" i="73"/>
  <c r="E129" i="73"/>
  <c r="D129" i="73"/>
  <c r="F128" i="73"/>
  <c r="E128" i="73"/>
  <c r="D128" i="73"/>
  <c r="F127" i="73"/>
  <c r="E127" i="73"/>
  <c r="D127" i="73"/>
  <c r="F125" i="73"/>
  <c r="E125" i="73"/>
  <c r="D125" i="73"/>
  <c r="F124" i="73"/>
  <c r="E124" i="73"/>
  <c r="D124" i="73"/>
  <c r="F123" i="73"/>
  <c r="E123" i="73"/>
  <c r="D123" i="73"/>
  <c r="F122" i="73"/>
  <c r="E122" i="73"/>
  <c r="D122" i="73"/>
  <c r="D114" i="73"/>
  <c r="E114" i="73"/>
  <c r="F114" i="73"/>
  <c r="D115" i="73"/>
  <c r="E115" i="73"/>
  <c r="F115" i="73"/>
  <c r="D116" i="73"/>
  <c r="E116" i="73"/>
  <c r="F116" i="73"/>
  <c r="D117" i="73"/>
  <c r="E117" i="73"/>
  <c r="F117" i="73"/>
  <c r="D118" i="73"/>
  <c r="E118" i="73"/>
  <c r="F118" i="73"/>
  <c r="D119" i="73"/>
  <c r="E119" i="73"/>
  <c r="F119" i="73"/>
  <c r="D120" i="73"/>
  <c r="E120" i="73"/>
  <c r="F120" i="73"/>
  <c r="E113" i="73"/>
  <c r="F113" i="73"/>
  <c r="D113" i="73"/>
  <c r="F100" i="73"/>
  <c r="E100" i="73"/>
  <c r="D100" i="73"/>
  <c r="F99" i="73"/>
  <c r="E99" i="73"/>
  <c r="D99" i="73"/>
  <c r="F98" i="73"/>
  <c r="E98" i="73"/>
  <c r="D98" i="73"/>
  <c r="F97" i="73"/>
  <c r="E97" i="73"/>
  <c r="D97" i="73"/>
  <c r="F95" i="73"/>
  <c r="E95" i="73"/>
  <c r="D95" i="73"/>
  <c r="F94" i="73"/>
  <c r="E94" i="73"/>
  <c r="D94" i="73"/>
  <c r="F93" i="73"/>
  <c r="E93" i="73"/>
  <c r="D93" i="73"/>
  <c r="F92" i="73"/>
  <c r="E92" i="73"/>
  <c r="D92" i="73"/>
  <c r="D84" i="73"/>
  <c r="E84" i="73"/>
  <c r="F84" i="73"/>
  <c r="D85" i="73"/>
  <c r="E85" i="73"/>
  <c r="F85" i="73"/>
  <c r="D86" i="73"/>
  <c r="E86" i="73"/>
  <c r="F86" i="73"/>
  <c r="D87" i="73"/>
  <c r="E87" i="73"/>
  <c r="F87" i="73"/>
  <c r="D88" i="73"/>
  <c r="E88" i="73"/>
  <c r="F88" i="73"/>
  <c r="D89" i="73"/>
  <c r="E89" i="73"/>
  <c r="F89" i="73"/>
  <c r="D90" i="73"/>
  <c r="E90" i="73"/>
  <c r="F90" i="73"/>
  <c r="E83" i="73"/>
  <c r="F83" i="73"/>
  <c r="D83" i="73"/>
  <c r="F70" i="73"/>
  <c r="E70" i="73"/>
  <c r="D70" i="73"/>
  <c r="F69" i="73"/>
  <c r="E69" i="73"/>
  <c r="D69" i="73"/>
  <c r="F68" i="73"/>
  <c r="E68" i="73"/>
  <c r="D68" i="73"/>
  <c r="F67" i="73"/>
  <c r="E67" i="73"/>
  <c r="D67" i="73"/>
  <c r="F65" i="73"/>
  <c r="E65" i="73"/>
  <c r="D65" i="73"/>
  <c r="F64" i="73"/>
  <c r="E64" i="73"/>
  <c r="D64" i="73"/>
  <c r="F63" i="73"/>
  <c r="E63" i="73"/>
  <c r="D63" i="73"/>
  <c r="F62" i="73"/>
  <c r="E62" i="73"/>
  <c r="D62" i="73"/>
  <c r="E53" i="73"/>
  <c r="F53" i="73"/>
  <c r="E54" i="73"/>
  <c r="F54" i="73"/>
  <c r="E55" i="73"/>
  <c r="F55" i="73"/>
  <c r="E56" i="73"/>
  <c r="F56" i="73"/>
  <c r="E57" i="73"/>
  <c r="F57" i="73"/>
  <c r="E58" i="73"/>
  <c r="F58" i="73"/>
  <c r="E59" i="73"/>
  <c r="F59" i="73"/>
  <c r="E60" i="73"/>
  <c r="F60" i="73"/>
  <c r="D54" i="73"/>
  <c r="D55" i="73"/>
  <c r="D56" i="73"/>
  <c r="D57" i="73"/>
  <c r="D58" i="73"/>
  <c r="D59" i="73"/>
  <c r="D60" i="73"/>
  <c r="D53" i="73"/>
  <c r="F104" i="73" l="1"/>
  <c r="F134" i="73"/>
  <c r="F164" i="73"/>
  <c r="D104" i="73"/>
  <c r="D134" i="73"/>
  <c r="D164" i="73"/>
  <c r="D74" i="73"/>
  <c r="F74" i="73"/>
  <c r="E74" i="73"/>
  <c r="E104" i="73"/>
  <c r="E134" i="73"/>
  <c r="E164" i="73"/>
  <c r="D162" i="73"/>
  <c r="E133" i="73"/>
  <c r="E162" i="73"/>
  <c r="E132" i="73"/>
  <c r="D133" i="73"/>
  <c r="D163" i="73"/>
  <c r="D102" i="73"/>
  <c r="D132" i="73"/>
  <c r="E72" i="73"/>
  <c r="E71" i="73"/>
  <c r="F103" i="73"/>
  <c r="F72" i="73"/>
  <c r="F71" i="73"/>
  <c r="F131" i="73"/>
  <c r="F161" i="73"/>
  <c r="F73" i="73"/>
  <c r="D73" i="73"/>
  <c r="F162" i="73"/>
  <c r="E73" i="73"/>
  <c r="F102" i="73"/>
  <c r="E102" i="73"/>
  <c r="D101" i="73"/>
  <c r="E101" i="73"/>
  <c r="D131" i="73"/>
  <c r="E161" i="73"/>
  <c r="F132" i="73"/>
  <c r="E163" i="73"/>
  <c r="D161" i="73"/>
  <c r="F163" i="73"/>
  <c r="F133" i="73"/>
  <c r="E131" i="73"/>
  <c r="E103" i="73"/>
  <c r="F101" i="73"/>
  <c r="D103" i="73"/>
  <c r="D72" i="73"/>
  <c r="D71" i="73"/>
  <c r="D74" i="40" l="1"/>
  <c r="D73" i="40"/>
  <c r="D107" i="40"/>
  <c r="D167" i="40"/>
  <c r="D105" i="40"/>
  <c r="D138" i="40"/>
  <c r="D72" i="40"/>
  <c r="D166" i="40"/>
  <c r="D136" i="40"/>
  <c r="D137" i="40"/>
  <c r="D106" i="40"/>
  <c r="D168" i="40"/>
  <c r="M53" i="40"/>
  <c r="N53" i="40"/>
  <c r="O53" i="40"/>
  <c r="M54" i="40"/>
  <c r="N54" i="40"/>
  <c r="O54" i="40"/>
  <c r="M55" i="40"/>
  <c r="N55" i="40"/>
  <c r="O55" i="40"/>
  <c r="M57" i="40"/>
  <c r="N57" i="40"/>
  <c r="O57" i="40"/>
  <c r="M58" i="40"/>
  <c r="N58" i="40"/>
  <c r="O58" i="40"/>
  <c r="M59" i="40"/>
  <c r="N59" i="40"/>
  <c r="O59" i="40"/>
  <c r="M61" i="40"/>
  <c r="N61" i="40"/>
  <c r="O61" i="40"/>
  <c r="M62" i="40"/>
  <c r="N62" i="40"/>
  <c r="O62" i="40"/>
  <c r="M63" i="40"/>
  <c r="N63" i="40"/>
  <c r="O63" i="40"/>
  <c r="M65" i="40"/>
  <c r="N65" i="40"/>
  <c r="O65" i="40"/>
  <c r="M67" i="40"/>
  <c r="N67" i="40"/>
  <c r="O67" i="40"/>
  <c r="M68" i="40"/>
  <c r="N68" i="40"/>
  <c r="O68" i="40"/>
  <c r="D206" i="38"/>
  <c r="E206" i="38"/>
  <c r="F206" i="38"/>
  <c r="G206" i="38"/>
  <c r="H206" i="38"/>
  <c r="I206" i="38"/>
  <c r="J206" i="38"/>
  <c r="K206" i="38"/>
  <c r="L206" i="38"/>
  <c r="C206" i="38"/>
  <c r="D179" i="38"/>
  <c r="E179" i="38"/>
  <c r="F179" i="38"/>
  <c r="G179" i="38"/>
  <c r="H179" i="38"/>
  <c r="I179" i="38"/>
  <c r="J179" i="38"/>
  <c r="K179" i="38"/>
  <c r="L179" i="38"/>
  <c r="M179" i="38"/>
  <c r="N179" i="38"/>
  <c r="O179" i="38"/>
  <c r="P179" i="38"/>
  <c r="Q179" i="38"/>
  <c r="R179" i="38"/>
  <c r="S179" i="38"/>
  <c r="T179" i="38"/>
  <c r="C179" i="38"/>
  <c r="D151" i="38"/>
  <c r="E151" i="38"/>
  <c r="F151" i="38"/>
  <c r="G151" i="38"/>
  <c r="H151" i="38"/>
  <c r="I151" i="38"/>
  <c r="J151" i="38"/>
  <c r="K151" i="38"/>
  <c r="L151" i="38"/>
  <c r="M151" i="38"/>
  <c r="N151" i="38"/>
  <c r="O151" i="38"/>
  <c r="P151" i="38"/>
  <c r="Q151" i="38"/>
  <c r="R151" i="38"/>
  <c r="S151" i="38"/>
  <c r="T151" i="38"/>
  <c r="C151" i="38"/>
  <c r="C123" i="38"/>
  <c r="D94" i="38"/>
  <c r="E94" i="38"/>
  <c r="F94" i="38"/>
  <c r="G94" i="38"/>
  <c r="H94" i="38"/>
  <c r="I94" i="38"/>
  <c r="J94" i="38"/>
  <c r="K94" i="38"/>
  <c r="L94" i="38"/>
  <c r="M94" i="38"/>
  <c r="N94" i="38"/>
  <c r="O94" i="38"/>
  <c r="P94" i="38"/>
  <c r="Q94" i="38"/>
  <c r="R94" i="38"/>
  <c r="S94" i="38"/>
  <c r="T94" i="38"/>
  <c r="C94" i="38"/>
  <c r="D66" i="38"/>
  <c r="E66" i="38"/>
  <c r="F66" i="38"/>
  <c r="G66" i="38"/>
  <c r="H66" i="38"/>
  <c r="I66" i="38"/>
  <c r="J66" i="38"/>
  <c r="K66" i="38"/>
  <c r="L66" i="38"/>
  <c r="M66" i="38"/>
  <c r="N66" i="38"/>
  <c r="O66" i="38"/>
  <c r="P66" i="38"/>
  <c r="Q66" i="38"/>
  <c r="R66" i="38"/>
  <c r="S66" i="38"/>
  <c r="T66" i="38"/>
  <c r="C66" i="38"/>
  <c r="D38" i="38"/>
  <c r="E38" i="38"/>
  <c r="F38" i="38"/>
  <c r="G38" i="38"/>
  <c r="H38" i="38"/>
  <c r="I38" i="38"/>
  <c r="J38" i="38"/>
  <c r="K38" i="38"/>
  <c r="L38" i="38"/>
  <c r="M38" i="38"/>
  <c r="N38" i="38"/>
  <c r="O38" i="38"/>
  <c r="P38" i="38"/>
  <c r="Q38" i="38"/>
  <c r="R38" i="38"/>
  <c r="C38" i="38"/>
  <c r="F37" i="73"/>
  <c r="E37" i="73"/>
  <c r="D37" i="73"/>
  <c r="F36" i="73"/>
  <c r="E36" i="73"/>
  <c r="D36" i="73"/>
  <c r="F35" i="73"/>
  <c r="E35" i="73"/>
  <c r="D35" i="73"/>
  <c r="F34" i="73"/>
  <c r="E34" i="73"/>
  <c r="D34" i="73"/>
  <c r="F32" i="73"/>
  <c r="E32" i="73"/>
  <c r="D32" i="73"/>
  <c r="F31" i="73"/>
  <c r="E31" i="73"/>
  <c r="D31" i="73"/>
  <c r="F30" i="73"/>
  <c r="E30" i="73"/>
  <c r="D30" i="73"/>
  <c r="F29" i="73"/>
  <c r="E29" i="73"/>
  <c r="D29" i="73"/>
  <c r="F28" i="73"/>
  <c r="E28" i="73"/>
  <c r="D28" i="73"/>
  <c r="F27" i="73"/>
  <c r="E27" i="73"/>
  <c r="D27" i="73"/>
  <c r="F26" i="73"/>
  <c r="E26" i="73"/>
  <c r="D26" i="73"/>
  <c r="D17" i="73"/>
  <c r="E17" i="73"/>
  <c r="F17" i="73"/>
  <c r="D18" i="73"/>
  <c r="E18" i="73"/>
  <c r="F18" i="73"/>
  <c r="D19" i="73"/>
  <c r="E19" i="73"/>
  <c r="F19" i="73"/>
  <c r="D20" i="73"/>
  <c r="E20" i="73"/>
  <c r="F20" i="73"/>
  <c r="D21" i="73"/>
  <c r="E21" i="73"/>
  <c r="F21" i="73"/>
  <c r="D22" i="73"/>
  <c r="E22" i="73"/>
  <c r="F22" i="73"/>
  <c r="D23" i="73"/>
  <c r="E23" i="73"/>
  <c r="F23" i="73"/>
  <c r="D24" i="73"/>
  <c r="E24" i="73"/>
  <c r="F24" i="73"/>
  <c r="E16" i="73"/>
  <c r="F16" i="73"/>
  <c r="D16" i="73"/>
  <c r="L158" i="73"/>
  <c r="K158" i="73"/>
  <c r="J158" i="73"/>
  <c r="L157" i="73"/>
  <c r="K157" i="73"/>
  <c r="J157" i="73"/>
  <c r="L155" i="73"/>
  <c r="K155" i="73"/>
  <c r="J155" i="73"/>
  <c r="L153" i="73"/>
  <c r="K153" i="73"/>
  <c r="J153" i="73"/>
  <c r="L152" i="73"/>
  <c r="K152" i="73"/>
  <c r="J152" i="73"/>
  <c r="L151" i="73"/>
  <c r="K151" i="73"/>
  <c r="J151" i="73"/>
  <c r="L149" i="73"/>
  <c r="K149" i="73"/>
  <c r="J149" i="73"/>
  <c r="L148" i="73"/>
  <c r="K148" i="73"/>
  <c r="J148" i="73"/>
  <c r="L147" i="73"/>
  <c r="K147" i="73"/>
  <c r="J147" i="73"/>
  <c r="L145" i="73"/>
  <c r="K145" i="73"/>
  <c r="J145" i="73"/>
  <c r="L144" i="73"/>
  <c r="K144" i="73"/>
  <c r="J144" i="73"/>
  <c r="L143" i="73"/>
  <c r="K143" i="73"/>
  <c r="J143" i="73"/>
  <c r="L141" i="73"/>
  <c r="K141" i="73"/>
  <c r="D141" i="73"/>
  <c r="J141" i="73" s="1"/>
  <c r="L128" i="73"/>
  <c r="K128" i="73"/>
  <c r="J128" i="73"/>
  <c r="L127" i="73"/>
  <c r="K127" i="73"/>
  <c r="J127" i="73"/>
  <c r="L125" i="73"/>
  <c r="K125" i="73"/>
  <c r="J125" i="73"/>
  <c r="L123" i="73"/>
  <c r="K123" i="73"/>
  <c r="J123" i="73"/>
  <c r="L122" i="73"/>
  <c r="K122" i="73"/>
  <c r="J122" i="73"/>
  <c r="L121" i="73"/>
  <c r="K121" i="73"/>
  <c r="J121" i="73"/>
  <c r="L119" i="73"/>
  <c r="K119" i="73"/>
  <c r="J119" i="73"/>
  <c r="L118" i="73"/>
  <c r="K118" i="73"/>
  <c r="J118" i="73"/>
  <c r="L117" i="73"/>
  <c r="K117" i="73"/>
  <c r="J117" i="73"/>
  <c r="L115" i="73"/>
  <c r="K115" i="73"/>
  <c r="J115" i="73"/>
  <c r="L114" i="73"/>
  <c r="K114" i="73"/>
  <c r="J114" i="73"/>
  <c r="L113" i="73"/>
  <c r="K113" i="73"/>
  <c r="J113" i="73"/>
  <c r="L111" i="73"/>
  <c r="K111" i="73"/>
  <c r="D111" i="73"/>
  <c r="J111" i="73" s="1"/>
  <c r="L98" i="73"/>
  <c r="K98" i="73"/>
  <c r="J98" i="73"/>
  <c r="L97" i="73"/>
  <c r="K97" i="73"/>
  <c r="J97" i="73"/>
  <c r="L95" i="73"/>
  <c r="K95" i="73"/>
  <c r="J95" i="73"/>
  <c r="L93" i="73"/>
  <c r="K93" i="73"/>
  <c r="J93" i="73"/>
  <c r="L92" i="73"/>
  <c r="K92" i="73"/>
  <c r="J92" i="73"/>
  <c r="L91" i="73"/>
  <c r="K91" i="73"/>
  <c r="J91" i="73"/>
  <c r="L89" i="73"/>
  <c r="K89" i="73"/>
  <c r="J89" i="73"/>
  <c r="L88" i="73"/>
  <c r="K88" i="73"/>
  <c r="J88" i="73"/>
  <c r="L87" i="73"/>
  <c r="K87" i="73"/>
  <c r="J87" i="73"/>
  <c r="L85" i="73"/>
  <c r="K85" i="73"/>
  <c r="J85" i="73"/>
  <c r="L84" i="73"/>
  <c r="K84" i="73"/>
  <c r="J84" i="73"/>
  <c r="L83" i="73"/>
  <c r="K83" i="73"/>
  <c r="J83" i="73"/>
  <c r="L81" i="73"/>
  <c r="K81" i="73"/>
  <c r="D81" i="73"/>
  <c r="J81" i="73" s="1"/>
  <c r="L68" i="73"/>
  <c r="K68" i="73"/>
  <c r="J68" i="73"/>
  <c r="L67" i="73"/>
  <c r="K67" i="73"/>
  <c r="J67" i="73"/>
  <c r="L65" i="73"/>
  <c r="K65" i="73"/>
  <c r="J65" i="73"/>
  <c r="L63" i="73"/>
  <c r="K63" i="73"/>
  <c r="J63" i="73"/>
  <c r="L62" i="73"/>
  <c r="K62" i="73"/>
  <c r="J62" i="73"/>
  <c r="L61" i="73"/>
  <c r="K61" i="73"/>
  <c r="J61" i="73"/>
  <c r="L59" i="73"/>
  <c r="K59" i="73"/>
  <c r="J59" i="73"/>
  <c r="L58" i="73"/>
  <c r="K58" i="73"/>
  <c r="J58" i="73"/>
  <c r="L57" i="73"/>
  <c r="K57" i="73"/>
  <c r="J57" i="73"/>
  <c r="L55" i="73"/>
  <c r="K55" i="73"/>
  <c r="J55" i="73"/>
  <c r="L54" i="73"/>
  <c r="K54" i="73"/>
  <c r="J54" i="73"/>
  <c r="L53" i="73"/>
  <c r="K53" i="73"/>
  <c r="J53" i="73"/>
  <c r="L51" i="73"/>
  <c r="K51" i="73"/>
  <c r="D51" i="73"/>
  <c r="J51" i="73" s="1"/>
  <c r="F14" i="73"/>
  <c r="L14" i="73" s="1"/>
  <c r="E14" i="73"/>
  <c r="K14" i="73" s="1"/>
  <c r="D14" i="73"/>
  <c r="J14" i="73" s="1"/>
  <c r="M198" i="38"/>
  <c r="M199" i="38"/>
  <c r="M200" i="38"/>
  <c r="M201" i="38"/>
  <c r="M202" i="38"/>
  <c r="M203" i="38"/>
  <c r="U176" i="38"/>
  <c r="V176" i="38"/>
  <c r="W176" i="38"/>
  <c r="U147" i="38"/>
  <c r="V147" i="38"/>
  <c r="W147" i="38"/>
  <c r="U148" i="38"/>
  <c r="V148" i="38"/>
  <c r="W148" i="38"/>
  <c r="U91" i="38"/>
  <c r="V91" i="38"/>
  <c r="W91" i="38"/>
  <c r="U62" i="38"/>
  <c r="V62" i="38"/>
  <c r="W62" i="38"/>
  <c r="U63" i="38"/>
  <c r="V63" i="38"/>
  <c r="W63" i="38"/>
  <c r="S35" i="38"/>
  <c r="T35" i="38"/>
  <c r="S36" i="38"/>
  <c r="T36" i="38"/>
  <c r="AG187" i="38"/>
  <c r="AH187" i="38"/>
  <c r="AI187" i="38"/>
  <c r="AJ187" i="38"/>
  <c r="AK187" i="38"/>
  <c r="AL187" i="38"/>
  <c r="AM187" i="38"/>
  <c r="AN187" i="38"/>
  <c r="AO187" i="38"/>
  <c r="AF187" i="38"/>
  <c r="AU159" i="38"/>
  <c r="AR159" i="38"/>
  <c r="AO159" i="38"/>
  <c r="AL159" i="38"/>
  <c r="AI159" i="38"/>
  <c r="AF159" i="38"/>
  <c r="AU131" i="38"/>
  <c r="AR131" i="38"/>
  <c r="AO131" i="38"/>
  <c r="AL131" i="38"/>
  <c r="AI131" i="38"/>
  <c r="AR102" i="38"/>
  <c r="AN102" i="38"/>
  <c r="AJ102" i="38"/>
  <c r="AF102" i="38"/>
  <c r="AU74" i="38"/>
  <c r="AR74" i="38"/>
  <c r="AO74" i="38"/>
  <c r="AL74" i="38"/>
  <c r="AI74" i="38"/>
  <c r="AF74" i="38"/>
  <c r="D145" i="40"/>
  <c r="M145" i="40" s="1"/>
  <c r="D114" i="40"/>
  <c r="M114" i="40" s="1"/>
  <c r="D81" i="40"/>
  <c r="M81" i="40" s="1"/>
  <c r="D50" i="40"/>
  <c r="M50" i="40" s="1"/>
  <c r="H14" i="40"/>
  <c r="O14" i="40" s="1"/>
  <c r="F14" i="40"/>
  <c r="N14" i="40" s="1"/>
  <c r="D14" i="40"/>
  <c r="M14" i="40" s="1"/>
  <c r="D11" i="70"/>
  <c r="E11" i="70"/>
  <c r="F11" i="70"/>
  <c r="D12" i="70"/>
  <c r="E12" i="70"/>
  <c r="F12" i="70"/>
  <c r="D13" i="70"/>
  <c r="E13" i="70"/>
  <c r="F13" i="70"/>
  <c r="D14" i="70"/>
  <c r="E14" i="70"/>
  <c r="F14" i="70"/>
  <c r="D15" i="70"/>
  <c r="E15" i="70"/>
  <c r="F15" i="70"/>
  <c r="D16" i="70"/>
  <c r="E16" i="70"/>
  <c r="F16" i="70"/>
  <c r="D17" i="70"/>
  <c r="E17" i="70"/>
  <c r="F17" i="70"/>
  <c r="D18" i="70"/>
  <c r="E18" i="70"/>
  <c r="F18" i="70"/>
  <c r="D19" i="70"/>
  <c r="E19" i="70"/>
  <c r="F19" i="70"/>
  <c r="D20" i="70"/>
  <c r="E20" i="70"/>
  <c r="F20" i="70"/>
  <c r="D21" i="70"/>
  <c r="E21" i="70"/>
  <c r="F21" i="70"/>
  <c r="D22" i="70"/>
  <c r="E22" i="70"/>
  <c r="F22" i="70"/>
  <c r="D23" i="70"/>
  <c r="E23" i="70"/>
  <c r="F23" i="70"/>
  <c r="D24" i="70"/>
  <c r="E24" i="70"/>
  <c r="F24" i="70"/>
  <c r="C12" i="70"/>
  <c r="C13" i="70"/>
  <c r="C14" i="70"/>
  <c r="C15" i="70"/>
  <c r="C16" i="70"/>
  <c r="C17" i="70"/>
  <c r="C18" i="70"/>
  <c r="C19" i="70"/>
  <c r="C20" i="70"/>
  <c r="C21" i="70"/>
  <c r="C22" i="70"/>
  <c r="C23" i="70"/>
  <c r="C24" i="70"/>
  <c r="C11" i="70"/>
  <c r="C26" i="70" s="1"/>
  <c r="C26" i="35" s="1"/>
  <c r="N17" i="70"/>
  <c r="M17" i="70"/>
  <c r="L17" i="70"/>
  <c r="K17" i="70"/>
  <c r="J17" i="70"/>
  <c r="L16" i="70"/>
  <c r="K16" i="70"/>
  <c r="J16" i="70"/>
  <c r="L15" i="70"/>
  <c r="K15" i="70"/>
  <c r="J15" i="70"/>
  <c r="K14" i="70"/>
  <c r="J14" i="70"/>
  <c r="K13" i="70"/>
  <c r="J13" i="70"/>
  <c r="J12" i="70"/>
  <c r="J11" i="70"/>
  <c r="AY27" i="31"/>
  <c r="AZ25" i="69"/>
  <c r="AY25" i="69"/>
  <c r="AX25" i="69"/>
  <c r="AW25" i="69"/>
  <c r="AV25" i="69"/>
  <c r="AU25" i="69"/>
  <c r="AT25" i="69"/>
  <c r="AS25" i="69"/>
  <c r="AR25" i="69"/>
  <c r="AQ25" i="69"/>
  <c r="AP25" i="69"/>
  <c r="AO25" i="69"/>
  <c r="AN25" i="69"/>
  <c r="AM25" i="69"/>
  <c r="AL25" i="69"/>
  <c r="AK25" i="69"/>
  <c r="AJ25" i="69"/>
  <c r="AI25" i="69"/>
  <c r="AH25" i="69"/>
  <c r="AG25" i="69"/>
  <c r="AF25" i="69"/>
  <c r="AE25" i="69"/>
  <c r="AZ24" i="69"/>
  <c r="AY24" i="69"/>
  <c r="AX24" i="69"/>
  <c r="AW24" i="69"/>
  <c r="AV24" i="69"/>
  <c r="AU24" i="69"/>
  <c r="AT24" i="69"/>
  <c r="AS24" i="69"/>
  <c r="AR24" i="69"/>
  <c r="AQ24" i="69"/>
  <c r="AP24" i="69"/>
  <c r="AO24" i="69"/>
  <c r="AN24" i="69"/>
  <c r="AM24" i="69"/>
  <c r="AL24" i="69"/>
  <c r="AK24" i="69"/>
  <c r="AJ24" i="69"/>
  <c r="AI24" i="69"/>
  <c r="AH24" i="69"/>
  <c r="AG24" i="69"/>
  <c r="AF24" i="69"/>
  <c r="AE24" i="69"/>
  <c r="AZ23" i="69"/>
  <c r="AY23" i="69"/>
  <c r="AX23" i="69"/>
  <c r="AW23" i="69"/>
  <c r="AV23" i="69"/>
  <c r="AU23" i="69"/>
  <c r="AT23" i="69"/>
  <c r="AS23" i="69"/>
  <c r="AR23" i="69"/>
  <c r="AQ23" i="69"/>
  <c r="AP23" i="69"/>
  <c r="AO23" i="69"/>
  <c r="AN23" i="69"/>
  <c r="AM23" i="69"/>
  <c r="AL23" i="69"/>
  <c r="AK23" i="69"/>
  <c r="AJ23" i="69"/>
  <c r="AI23" i="69"/>
  <c r="AH23" i="69"/>
  <c r="AG23" i="69"/>
  <c r="AF23" i="69"/>
  <c r="AE23" i="69"/>
  <c r="AZ22" i="69"/>
  <c r="AY22" i="69"/>
  <c r="AX22" i="69"/>
  <c r="AW22" i="69"/>
  <c r="AV22" i="69"/>
  <c r="AU22" i="69"/>
  <c r="AT22" i="69"/>
  <c r="AS22" i="69"/>
  <c r="AR22" i="69"/>
  <c r="AQ22" i="69"/>
  <c r="AP22" i="69"/>
  <c r="AO22" i="69"/>
  <c r="AN22" i="69"/>
  <c r="AM22" i="69"/>
  <c r="AL22" i="69"/>
  <c r="AK22" i="69"/>
  <c r="AJ22" i="69"/>
  <c r="AI22" i="69"/>
  <c r="AH22" i="69"/>
  <c r="AG22" i="69"/>
  <c r="AF22" i="69"/>
  <c r="AE22" i="69"/>
  <c r="AZ21" i="69"/>
  <c r="AY21" i="69"/>
  <c r="AX21" i="69"/>
  <c r="AW21" i="69"/>
  <c r="AV21" i="69"/>
  <c r="AU21" i="69"/>
  <c r="AT21" i="69"/>
  <c r="AS21" i="69"/>
  <c r="AR21" i="69"/>
  <c r="AQ21" i="69"/>
  <c r="AP21" i="69"/>
  <c r="AO21" i="69"/>
  <c r="AN21" i="69"/>
  <c r="AM21" i="69"/>
  <c r="AL21" i="69"/>
  <c r="AK21" i="69"/>
  <c r="AJ21" i="69"/>
  <c r="AI21" i="69"/>
  <c r="AH21" i="69"/>
  <c r="AG21" i="69"/>
  <c r="AF21" i="69"/>
  <c r="AE21" i="69"/>
  <c r="AZ20" i="69"/>
  <c r="AY20" i="69"/>
  <c r="AX20" i="69"/>
  <c r="AW20" i="69"/>
  <c r="AV20" i="69"/>
  <c r="AU20" i="69"/>
  <c r="AT20" i="69"/>
  <c r="AS20" i="69"/>
  <c r="AR20" i="69"/>
  <c r="AQ20" i="69"/>
  <c r="AP20" i="69"/>
  <c r="AO20" i="69"/>
  <c r="AN20" i="69"/>
  <c r="AM20" i="69"/>
  <c r="AL20" i="69"/>
  <c r="AK20" i="69"/>
  <c r="AJ20" i="69"/>
  <c r="AI20" i="69"/>
  <c r="AH20" i="69"/>
  <c r="AG20" i="69"/>
  <c r="AF20" i="69"/>
  <c r="AE20" i="69"/>
  <c r="AZ19" i="69"/>
  <c r="AY19" i="69"/>
  <c r="AX19" i="69"/>
  <c r="AW19" i="69"/>
  <c r="AV19" i="69"/>
  <c r="AU19" i="69"/>
  <c r="AT19" i="69"/>
  <c r="AS19" i="69"/>
  <c r="AR19" i="69"/>
  <c r="AQ19" i="69"/>
  <c r="AP19" i="69"/>
  <c r="AO19" i="69"/>
  <c r="AN19" i="69"/>
  <c r="AM19" i="69"/>
  <c r="AL19" i="69"/>
  <c r="AK19" i="69"/>
  <c r="AJ19" i="69"/>
  <c r="AI19" i="69"/>
  <c r="AH19" i="69"/>
  <c r="AG19" i="69"/>
  <c r="AF19" i="69"/>
  <c r="AE19" i="69"/>
  <c r="AZ18" i="69"/>
  <c r="AY18" i="69"/>
  <c r="AX18" i="69"/>
  <c r="AW18" i="69"/>
  <c r="AV18" i="69"/>
  <c r="AU18" i="69"/>
  <c r="AT18" i="69"/>
  <c r="AS18" i="69"/>
  <c r="AR18" i="69"/>
  <c r="AQ18" i="69"/>
  <c r="AP18" i="69"/>
  <c r="AO18" i="69"/>
  <c r="AN18" i="69"/>
  <c r="AM18" i="69"/>
  <c r="AL18" i="69"/>
  <c r="AK18" i="69"/>
  <c r="AJ18" i="69"/>
  <c r="AI18" i="69"/>
  <c r="AH18" i="69"/>
  <c r="AG18" i="69"/>
  <c r="AF18" i="69"/>
  <c r="AE18" i="69"/>
  <c r="AZ17" i="69"/>
  <c r="AY17" i="69"/>
  <c r="AX17" i="69"/>
  <c r="AW17" i="69"/>
  <c r="AV17" i="69"/>
  <c r="AU17" i="69"/>
  <c r="AT17" i="69"/>
  <c r="AS17" i="69"/>
  <c r="AR17" i="69"/>
  <c r="AQ17" i="69"/>
  <c r="AP17" i="69"/>
  <c r="AO17" i="69"/>
  <c r="AN17" i="69"/>
  <c r="AM17" i="69"/>
  <c r="AL17" i="69"/>
  <c r="AK17" i="69"/>
  <c r="AJ17" i="69"/>
  <c r="AI17" i="69"/>
  <c r="AH17" i="69"/>
  <c r="AG17" i="69"/>
  <c r="AF17" i="69"/>
  <c r="AE17" i="69"/>
  <c r="AZ16" i="69"/>
  <c r="AY16" i="69"/>
  <c r="AX16" i="69"/>
  <c r="AW16" i="69"/>
  <c r="AV16" i="69"/>
  <c r="AU16" i="69"/>
  <c r="AT16" i="69"/>
  <c r="AS16" i="69"/>
  <c r="AR16" i="69"/>
  <c r="AQ16" i="69"/>
  <c r="AP16" i="69"/>
  <c r="AO16" i="69"/>
  <c r="AN16" i="69"/>
  <c r="AM16" i="69"/>
  <c r="AL16" i="69"/>
  <c r="AK16" i="69"/>
  <c r="AJ16" i="69"/>
  <c r="AI16" i="69"/>
  <c r="AH16" i="69"/>
  <c r="AG16" i="69"/>
  <c r="AF16" i="69"/>
  <c r="AE16" i="69"/>
  <c r="AZ15" i="69"/>
  <c r="AY15" i="69"/>
  <c r="AX15" i="69"/>
  <c r="AW15" i="69"/>
  <c r="AV15" i="69"/>
  <c r="AU15" i="69"/>
  <c r="AT15" i="69"/>
  <c r="AS15" i="69"/>
  <c r="AR15" i="69"/>
  <c r="AQ15" i="69"/>
  <c r="AP15" i="69"/>
  <c r="AO15" i="69"/>
  <c r="AN15" i="69"/>
  <c r="AM15" i="69"/>
  <c r="AL15" i="69"/>
  <c r="AK15" i="69"/>
  <c r="AJ15" i="69"/>
  <c r="AI15" i="69"/>
  <c r="AH15" i="69"/>
  <c r="AG15" i="69"/>
  <c r="AF15" i="69"/>
  <c r="AE15" i="69"/>
  <c r="AZ14" i="69"/>
  <c r="AY14" i="69"/>
  <c r="AX14" i="69"/>
  <c r="AW14" i="69"/>
  <c r="AV14" i="69"/>
  <c r="AU14" i="69"/>
  <c r="AT14" i="69"/>
  <c r="AS14" i="69"/>
  <c r="AR14" i="69"/>
  <c r="AQ14" i="69"/>
  <c r="AP14" i="69"/>
  <c r="AO14" i="69"/>
  <c r="AN14" i="69"/>
  <c r="AM14" i="69"/>
  <c r="AL14" i="69"/>
  <c r="AK14" i="69"/>
  <c r="AJ14" i="69"/>
  <c r="AI14" i="69"/>
  <c r="AH14" i="69"/>
  <c r="AG14" i="69"/>
  <c r="AF14" i="69"/>
  <c r="AE14" i="69"/>
  <c r="AZ13" i="69"/>
  <c r="AY13" i="69"/>
  <c r="AX13" i="69"/>
  <c r="AW13" i="69"/>
  <c r="AV13" i="69"/>
  <c r="AU13" i="69"/>
  <c r="AT13" i="69"/>
  <c r="AS13" i="69"/>
  <c r="AR13" i="69"/>
  <c r="AQ13" i="69"/>
  <c r="AP13" i="69"/>
  <c r="AO13" i="69"/>
  <c r="AN13" i="69"/>
  <c r="AM13" i="69"/>
  <c r="AL13" i="69"/>
  <c r="AK13" i="69"/>
  <c r="AJ13" i="69"/>
  <c r="AI13" i="69"/>
  <c r="AH13" i="69"/>
  <c r="AG13" i="69"/>
  <c r="AF13" i="69"/>
  <c r="AE13" i="69"/>
  <c r="AZ12" i="69"/>
  <c r="AY12" i="69"/>
  <c r="AX12" i="69"/>
  <c r="AW12" i="69"/>
  <c r="AV12" i="69"/>
  <c r="AU12" i="69"/>
  <c r="AT12" i="69"/>
  <c r="AS12" i="69"/>
  <c r="AR12" i="69"/>
  <c r="AQ12" i="69"/>
  <c r="AP12" i="69"/>
  <c r="AO12" i="69"/>
  <c r="AN12" i="69"/>
  <c r="AM12" i="69"/>
  <c r="AL12" i="69"/>
  <c r="AK12" i="69"/>
  <c r="AJ12" i="69"/>
  <c r="AI12" i="69"/>
  <c r="AH12" i="69"/>
  <c r="AG12" i="69"/>
  <c r="AF12" i="69"/>
  <c r="AE12" i="69"/>
  <c r="AB25" i="69"/>
  <c r="AA25" i="69"/>
  <c r="Z25" i="69"/>
  <c r="Y25" i="69"/>
  <c r="X25" i="69"/>
  <c r="W25" i="69"/>
  <c r="V25" i="69"/>
  <c r="U25" i="69"/>
  <c r="AB24" i="69"/>
  <c r="AA24" i="69"/>
  <c r="Z24" i="69"/>
  <c r="Y24" i="69"/>
  <c r="X24" i="69"/>
  <c r="W24" i="69"/>
  <c r="V24" i="69"/>
  <c r="U24" i="69"/>
  <c r="AB23" i="69"/>
  <c r="AA23" i="69"/>
  <c r="Z23" i="69"/>
  <c r="Y23" i="69"/>
  <c r="X23" i="69"/>
  <c r="W23" i="69"/>
  <c r="V23" i="69"/>
  <c r="U23" i="69"/>
  <c r="AB22" i="69"/>
  <c r="AA22" i="69"/>
  <c r="Z22" i="69"/>
  <c r="Y22" i="69"/>
  <c r="X22" i="69"/>
  <c r="W22" i="69"/>
  <c r="V22" i="69"/>
  <c r="U22" i="69"/>
  <c r="AB21" i="69"/>
  <c r="AA21" i="69"/>
  <c r="Z21" i="69"/>
  <c r="Y21" i="69"/>
  <c r="X21" i="69"/>
  <c r="W21" i="69"/>
  <c r="V21" i="69"/>
  <c r="U21" i="69"/>
  <c r="AB20" i="69"/>
  <c r="AA20" i="69"/>
  <c r="Z20" i="69"/>
  <c r="Y20" i="69"/>
  <c r="X20" i="69"/>
  <c r="W20" i="69"/>
  <c r="V20" i="69"/>
  <c r="U20" i="69"/>
  <c r="AB19" i="69"/>
  <c r="AA19" i="69"/>
  <c r="Z19" i="69"/>
  <c r="Y19" i="69"/>
  <c r="X19" i="69"/>
  <c r="W19" i="69"/>
  <c r="V19" i="69"/>
  <c r="U19" i="69"/>
  <c r="AB18" i="69"/>
  <c r="AA18" i="69"/>
  <c r="Z18" i="69"/>
  <c r="Y18" i="69"/>
  <c r="X18" i="69"/>
  <c r="W18" i="69"/>
  <c r="V18" i="69"/>
  <c r="U18" i="69"/>
  <c r="AB17" i="69"/>
  <c r="AA17" i="69"/>
  <c r="Z17" i="69"/>
  <c r="Y17" i="69"/>
  <c r="X17" i="69"/>
  <c r="W17" i="69"/>
  <c r="V17" i="69"/>
  <c r="U17" i="69"/>
  <c r="AB16" i="69"/>
  <c r="AA16" i="69"/>
  <c r="Z16" i="69"/>
  <c r="Y16" i="69"/>
  <c r="X16" i="69"/>
  <c r="W16" i="69"/>
  <c r="V16" i="69"/>
  <c r="U16" i="69"/>
  <c r="AB15" i="69"/>
  <c r="AA15" i="69"/>
  <c r="Z15" i="69"/>
  <c r="Y15" i="69"/>
  <c r="X15" i="69"/>
  <c r="W15" i="69"/>
  <c r="V15" i="69"/>
  <c r="U15" i="69"/>
  <c r="AB14" i="69"/>
  <c r="AA14" i="69"/>
  <c r="Z14" i="69"/>
  <c r="Y14" i="69"/>
  <c r="X14" i="69"/>
  <c r="W14" i="69"/>
  <c r="V14" i="69"/>
  <c r="U14" i="69"/>
  <c r="AB13" i="69"/>
  <c r="AA13" i="69"/>
  <c r="Z13" i="69"/>
  <c r="Y13" i="69"/>
  <c r="X13" i="69"/>
  <c r="W13" i="69"/>
  <c r="V13" i="69"/>
  <c r="U13" i="69"/>
  <c r="AB12" i="69"/>
  <c r="AA12" i="69"/>
  <c r="AA27" i="31" s="1"/>
  <c r="Z12" i="69"/>
  <c r="Y12" i="69"/>
  <c r="X12" i="69"/>
  <c r="W12" i="69"/>
  <c r="V12" i="69"/>
  <c r="U12" i="69"/>
  <c r="D12" i="69"/>
  <c r="E12" i="69"/>
  <c r="F12" i="69"/>
  <c r="G12" i="69"/>
  <c r="H12" i="69"/>
  <c r="I12" i="69"/>
  <c r="J12" i="69"/>
  <c r="K12" i="69"/>
  <c r="L12" i="69"/>
  <c r="M12" i="69"/>
  <c r="N12" i="69"/>
  <c r="O12" i="69"/>
  <c r="P12" i="69"/>
  <c r="Q12" i="69"/>
  <c r="R12" i="69"/>
  <c r="D13" i="69"/>
  <c r="E13" i="69"/>
  <c r="F13" i="69"/>
  <c r="G13" i="69"/>
  <c r="H13" i="69"/>
  <c r="I13" i="69"/>
  <c r="J13" i="69"/>
  <c r="K13" i="69"/>
  <c r="L13" i="69"/>
  <c r="M13" i="69"/>
  <c r="N13" i="69"/>
  <c r="O13" i="69"/>
  <c r="P13" i="69"/>
  <c r="Q13" i="69"/>
  <c r="R13" i="69"/>
  <c r="D14" i="69"/>
  <c r="E14" i="69"/>
  <c r="F14" i="69"/>
  <c r="G14" i="69"/>
  <c r="H14" i="69"/>
  <c r="I14" i="69"/>
  <c r="J14" i="69"/>
  <c r="K14" i="69"/>
  <c r="L14" i="69"/>
  <c r="M14" i="69"/>
  <c r="N14" i="69"/>
  <c r="O14" i="69"/>
  <c r="P14" i="69"/>
  <c r="Q14" i="69"/>
  <c r="R14" i="69"/>
  <c r="D15" i="69"/>
  <c r="E15" i="69"/>
  <c r="F15" i="69"/>
  <c r="G15" i="69"/>
  <c r="H15" i="69"/>
  <c r="I15" i="69"/>
  <c r="J15" i="69"/>
  <c r="K15" i="69"/>
  <c r="L15" i="69"/>
  <c r="M15" i="69"/>
  <c r="N15" i="69"/>
  <c r="O15" i="69"/>
  <c r="P15" i="69"/>
  <c r="Q15" i="69"/>
  <c r="R15" i="69"/>
  <c r="D16" i="69"/>
  <c r="E16" i="69"/>
  <c r="F16" i="69"/>
  <c r="G16" i="69"/>
  <c r="H16" i="69"/>
  <c r="I16" i="69"/>
  <c r="J16" i="69"/>
  <c r="K16" i="69"/>
  <c r="L16" i="69"/>
  <c r="M16" i="69"/>
  <c r="N16" i="69"/>
  <c r="O16" i="69"/>
  <c r="P16" i="69"/>
  <c r="Q16" i="69"/>
  <c r="R16" i="69"/>
  <c r="D17" i="69"/>
  <c r="E17" i="69"/>
  <c r="F17" i="69"/>
  <c r="G17" i="69"/>
  <c r="H17" i="69"/>
  <c r="I17" i="69"/>
  <c r="J17" i="69"/>
  <c r="K17" i="69"/>
  <c r="L17" i="69"/>
  <c r="M17" i="69"/>
  <c r="N17" i="69"/>
  <c r="O17" i="69"/>
  <c r="P17" i="69"/>
  <c r="Q17" i="69"/>
  <c r="R17" i="69"/>
  <c r="D18" i="69"/>
  <c r="E18" i="69"/>
  <c r="F18" i="69"/>
  <c r="G18" i="69"/>
  <c r="H18" i="69"/>
  <c r="I18" i="69"/>
  <c r="J18" i="69"/>
  <c r="K18" i="69"/>
  <c r="L18" i="69"/>
  <c r="M18" i="69"/>
  <c r="N18" i="69"/>
  <c r="O18" i="69"/>
  <c r="P18" i="69"/>
  <c r="Q18" i="69"/>
  <c r="R18" i="69"/>
  <c r="D19" i="69"/>
  <c r="E19" i="69"/>
  <c r="F19" i="69"/>
  <c r="G19" i="69"/>
  <c r="H19" i="69"/>
  <c r="I19" i="69"/>
  <c r="J19" i="69"/>
  <c r="K19" i="69"/>
  <c r="L19" i="69"/>
  <c r="M19" i="69"/>
  <c r="N19" i="69"/>
  <c r="O19" i="69"/>
  <c r="P19" i="69"/>
  <c r="Q19" i="69"/>
  <c r="R19" i="69"/>
  <c r="D20" i="69"/>
  <c r="E20" i="69"/>
  <c r="F20" i="69"/>
  <c r="G20" i="69"/>
  <c r="H20" i="69"/>
  <c r="I20" i="69"/>
  <c r="J20" i="69"/>
  <c r="K20" i="69"/>
  <c r="L20" i="69"/>
  <c r="M20" i="69"/>
  <c r="N20" i="69"/>
  <c r="O20" i="69"/>
  <c r="P20" i="69"/>
  <c r="Q20" i="69"/>
  <c r="R20" i="69"/>
  <c r="D21" i="69"/>
  <c r="E21" i="69"/>
  <c r="F21" i="69"/>
  <c r="G21" i="69"/>
  <c r="H21" i="69"/>
  <c r="I21" i="69"/>
  <c r="J21" i="69"/>
  <c r="K21" i="69"/>
  <c r="L21" i="69"/>
  <c r="M21" i="69"/>
  <c r="N21" i="69"/>
  <c r="O21" i="69"/>
  <c r="P21" i="69"/>
  <c r="Q21" i="69"/>
  <c r="R21" i="69"/>
  <c r="D22" i="69"/>
  <c r="E22" i="69"/>
  <c r="F22" i="69"/>
  <c r="G22" i="69"/>
  <c r="H22" i="69"/>
  <c r="I22" i="69"/>
  <c r="J22" i="69"/>
  <c r="K22" i="69"/>
  <c r="L22" i="69"/>
  <c r="M22" i="69"/>
  <c r="N22" i="69"/>
  <c r="O22" i="69"/>
  <c r="P22" i="69"/>
  <c r="Q22" i="69"/>
  <c r="R22" i="69"/>
  <c r="D23" i="69"/>
  <c r="E23" i="69"/>
  <c r="F23" i="69"/>
  <c r="G23" i="69"/>
  <c r="H23" i="69"/>
  <c r="I23" i="69"/>
  <c r="J23" i="69"/>
  <c r="K23" i="69"/>
  <c r="L23" i="69"/>
  <c r="M23" i="69"/>
  <c r="N23" i="69"/>
  <c r="O23" i="69"/>
  <c r="P23" i="69"/>
  <c r="Q23" i="69"/>
  <c r="R23" i="69"/>
  <c r="D24" i="69"/>
  <c r="E24" i="69"/>
  <c r="F24" i="69"/>
  <c r="G24" i="69"/>
  <c r="H24" i="69"/>
  <c r="I24" i="69"/>
  <c r="J24" i="69"/>
  <c r="K24" i="69"/>
  <c r="L24" i="69"/>
  <c r="M24" i="69"/>
  <c r="N24" i="69"/>
  <c r="O24" i="69"/>
  <c r="P24" i="69"/>
  <c r="Q24" i="69"/>
  <c r="R24" i="69"/>
  <c r="D25" i="69"/>
  <c r="E25" i="69"/>
  <c r="F25" i="69"/>
  <c r="G25" i="69"/>
  <c r="H25" i="69"/>
  <c r="I25" i="69"/>
  <c r="J25" i="69"/>
  <c r="K25" i="69"/>
  <c r="L25" i="69"/>
  <c r="M25" i="69"/>
  <c r="N25" i="69"/>
  <c r="O25" i="69"/>
  <c r="P25" i="69"/>
  <c r="Q25" i="69"/>
  <c r="R25" i="69"/>
  <c r="C13" i="69"/>
  <c r="C14" i="69"/>
  <c r="C15" i="69"/>
  <c r="C16" i="69"/>
  <c r="C17" i="69"/>
  <c r="C18" i="69"/>
  <c r="C19" i="69"/>
  <c r="C20" i="69"/>
  <c r="C21" i="69"/>
  <c r="C22" i="69"/>
  <c r="C23" i="69"/>
  <c r="C24" i="69"/>
  <c r="C25" i="69"/>
  <c r="C12" i="69"/>
  <c r="AJ32" i="21"/>
  <c r="AM28" i="67"/>
  <c r="AL28" i="67"/>
  <c r="AK28" i="67"/>
  <c r="AM27" i="67"/>
  <c r="AL27" i="67"/>
  <c r="AK27" i="67"/>
  <c r="AM26" i="67"/>
  <c r="AL26" i="67"/>
  <c r="AK26" i="67"/>
  <c r="AM25" i="67"/>
  <c r="AL25" i="67"/>
  <c r="AK25" i="67"/>
  <c r="AM24" i="67"/>
  <c r="AL24" i="67"/>
  <c r="AK24" i="67"/>
  <c r="AM23" i="67"/>
  <c r="AL23" i="67"/>
  <c r="AK23" i="67"/>
  <c r="AM22" i="67"/>
  <c r="AL22" i="67"/>
  <c r="AK22" i="67"/>
  <c r="AM21" i="67"/>
  <c r="AL21" i="67"/>
  <c r="AK21" i="67"/>
  <c r="AM20" i="67"/>
  <c r="AL20" i="67"/>
  <c r="AK20" i="67"/>
  <c r="AM19" i="67"/>
  <c r="AL19" i="67"/>
  <c r="AK19" i="67"/>
  <c r="AM18" i="67"/>
  <c r="AL18" i="67"/>
  <c r="AK18" i="67"/>
  <c r="AM17" i="67"/>
  <c r="AL17" i="67"/>
  <c r="AK17" i="67"/>
  <c r="AM16" i="67"/>
  <c r="AL16" i="67"/>
  <c r="AK16" i="67"/>
  <c r="AM15" i="67"/>
  <c r="AL15" i="67"/>
  <c r="AK15" i="67"/>
  <c r="AI28" i="67"/>
  <c r="AH28" i="67"/>
  <c r="AG28" i="67"/>
  <c r="AF28" i="67"/>
  <c r="AE28" i="67"/>
  <c r="AD28" i="67"/>
  <c r="AC28" i="67"/>
  <c r="AB28" i="67"/>
  <c r="AA28" i="67"/>
  <c r="Z28" i="67"/>
  <c r="Y28" i="67"/>
  <c r="X28" i="67"/>
  <c r="W28" i="67"/>
  <c r="V28" i="67"/>
  <c r="U28" i="67"/>
  <c r="T28" i="67"/>
  <c r="S28" i="67"/>
  <c r="R28" i="67"/>
  <c r="Q28" i="67"/>
  <c r="P28" i="67"/>
  <c r="O28" i="67"/>
  <c r="N28" i="67"/>
  <c r="AI27" i="67"/>
  <c r="AH27" i="67"/>
  <c r="AG27" i="67"/>
  <c r="AF27" i="67"/>
  <c r="AE27" i="67"/>
  <c r="AD27" i="67"/>
  <c r="AC27" i="67"/>
  <c r="AB27" i="67"/>
  <c r="AA27" i="67"/>
  <c r="Z27" i="67"/>
  <c r="Y27" i="67"/>
  <c r="X27" i="67"/>
  <c r="W27" i="67"/>
  <c r="V27" i="67"/>
  <c r="U27" i="67"/>
  <c r="T27" i="67"/>
  <c r="S27" i="67"/>
  <c r="R27" i="67"/>
  <c r="Q27" i="67"/>
  <c r="P27" i="67"/>
  <c r="O27" i="67"/>
  <c r="N27" i="67"/>
  <c r="AI26" i="67"/>
  <c r="AH26" i="67"/>
  <c r="AG26" i="67"/>
  <c r="AF26" i="67"/>
  <c r="AE26" i="67"/>
  <c r="AD26" i="67"/>
  <c r="AC26" i="67"/>
  <c r="AB26" i="67"/>
  <c r="AA26" i="67"/>
  <c r="Z26" i="67"/>
  <c r="Y26" i="67"/>
  <c r="X26" i="67"/>
  <c r="W26" i="67"/>
  <c r="V26" i="67"/>
  <c r="U26" i="67"/>
  <c r="T26" i="67"/>
  <c r="S26" i="67"/>
  <c r="R26" i="67"/>
  <c r="Q26" i="67"/>
  <c r="P26" i="67"/>
  <c r="O26" i="67"/>
  <c r="N26" i="67"/>
  <c r="AI25" i="67"/>
  <c r="AH25" i="67"/>
  <c r="AG25" i="67"/>
  <c r="AF25" i="67"/>
  <c r="AE25" i="67"/>
  <c r="AD25" i="67"/>
  <c r="AC25" i="67"/>
  <c r="AB25" i="67"/>
  <c r="AA25" i="67"/>
  <c r="Z25" i="67"/>
  <c r="Y25" i="67"/>
  <c r="X25" i="67"/>
  <c r="W25" i="67"/>
  <c r="V25" i="67"/>
  <c r="U25" i="67"/>
  <c r="T25" i="67"/>
  <c r="S25" i="67"/>
  <c r="R25" i="67"/>
  <c r="Q25" i="67"/>
  <c r="P25" i="67"/>
  <c r="O25" i="67"/>
  <c r="N25" i="67"/>
  <c r="AI24" i="67"/>
  <c r="AH24" i="67"/>
  <c r="AG24" i="67"/>
  <c r="AF24" i="67"/>
  <c r="AE24" i="67"/>
  <c r="AD24" i="67"/>
  <c r="AC24" i="67"/>
  <c r="AB24" i="67"/>
  <c r="AA24" i="67"/>
  <c r="Z24" i="67"/>
  <c r="Y24" i="67"/>
  <c r="X24" i="67"/>
  <c r="W24" i="67"/>
  <c r="V24" i="67"/>
  <c r="U24" i="67"/>
  <c r="T24" i="67"/>
  <c r="S24" i="67"/>
  <c r="R24" i="67"/>
  <c r="Q24" i="67"/>
  <c r="P24" i="67"/>
  <c r="O24" i="67"/>
  <c r="N24" i="67"/>
  <c r="AI23" i="67"/>
  <c r="AH23" i="67"/>
  <c r="AG23" i="67"/>
  <c r="AF23" i="67"/>
  <c r="AE23" i="67"/>
  <c r="AD23" i="67"/>
  <c r="AC23" i="67"/>
  <c r="AB23" i="67"/>
  <c r="AA23" i="67"/>
  <c r="Z23" i="67"/>
  <c r="Y23" i="67"/>
  <c r="X23" i="67"/>
  <c r="W23" i="67"/>
  <c r="V23" i="67"/>
  <c r="U23" i="67"/>
  <c r="T23" i="67"/>
  <c r="S23" i="67"/>
  <c r="R23" i="67"/>
  <c r="Q23" i="67"/>
  <c r="P23" i="67"/>
  <c r="O23" i="67"/>
  <c r="N23" i="67"/>
  <c r="AI22" i="67"/>
  <c r="AH22" i="67"/>
  <c r="AG22" i="67"/>
  <c r="AF22" i="67"/>
  <c r="AE22" i="67"/>
  <c r="AD22" i="67"/>
  <c r="AC22" i="67"/>
  <c r="AB22" i="67"/>
  <c r="AA22" i="67"/>
  <c r="Z22" i="67"/>
  <c r="Y22" i="67"/>
  <c r="X22" i="67"/>
  <c r="W22" i="67"/>
  <c r="V22" i="67"/>
  <c r="U22" i="67"/>
  <c r="T22" i="67"/>
  <c r="S22" i="67"/>
  <c r="R22" i="67"/>
  <c r="Q22" i="67"/>
  <c r="P22" i="67"/>
  <c r="O22" i="67"/>
  <c r="N22" i="67"/>
  <c r="AI21" i="67"/>
  <c r="AH21" i="67"/>
  <c r="AG21" i="67"/>
  <c r="AF21" i="67"/>
  <c r="AE21" i="67"/>
  <c r="AD21" i="67"/>
  <c r="AC21" i="67"/>
  <c r="AB21" i="67"/>
  <c r="AA21" i="67"/>
  <c r="Z21" i="67"/>
  <c r="Y21" i="67"/>
  <c r="X21" i="67"/>
  <c r="W21" i="67"/>
  <c r="V21" i="67"/>
  <c r="U21" i="67"/>
  <c r="T21" i="67"/>
  <c r="S21" i="67"/>
  <c r="R21" i="67"/>
  <c r="Q21" i="67"/>
  <c r="P21" i="67"/>
  <c r="O21" i="67"/>
  <c r="N21" i="67"/>
  <c r="AI20" i="67"/>
  <c r="AH20" i="67"/>
  <c r="AG20" i="67"/>
  <c r="AF20" i="67"/>
  <c r="AE20" i="67"/>
  <c r="AD20" i="67"/>
  <c r="AC20" i="67"/>
  <c r="AB20" i="67"/>
  <c r="AA20" i="67"/>
  <c r="Z20" i="67"/>
  <c r="Y20" i="67"/>
  <c r="X20" i="67"/>
  <c r="W20" i="67"/>
  <c r="V20" i="67"/>
  <c r="U20" i="67"/>
  <c r="T20" i="67"/>
  <c r="S20" i="67"/>
  <c r="R20" i="67"/>
  <c r="Q20" i="67"/>
  <c r="P20" i="67"/>
  <c r="O20" i="67"/>
  <c r="N20" i="67"/>
  <c r="AI19" i="67"/>
  <c r="AH19" i="67"/>
  <c r="AG19" i="67"/>
  <c r="AF19" i="67"/>
  <c r="AE19" i="67"/>
  <c r="AD19" i="67"/>
  <c r="AC19" i="67"/>
  <c r="AB19" i="67"/>
  <c r="AA19" i="67"/>
  <c r="Z19" i="67"/>
  <c r="Y19" i="67"/>
  <c r="X19" i="67"/>
  <c r="W19" i="67"/>
  <c r="V19" i="67"/>
  <c r="U19" i="67"/>
  <c r="T19" i="67"/>
  <c r="S19" i="67"/>
  <c r="R19" i="67"/>
  <c r="Q19" i="67"/>
  <c r="P19" i="67"/>
  <c r="O19" i="67"/>
  <c r="N19" i="67"/>
  <c r="AI18" i="67"/>
  <c r="AH18" i="67"/>
  <c r="AG18" i="67"/>
  <c r="AF18" i="67"/>
  <c r="AE18" i="67"/>
  <c r="AD18" i="67"/>
  <c r="AC18" i="67"/>
  <c r="AB18" i="67"/>
  <c r="AA18" i="67"/>
  <c r="Z18" i="67"/>
  <c r="Y18" i="67"/>
  <c r="X18" i="67"/>
  <c r="W18" i="67"/>
  <c r="V18" i="67"/>
  <c r="U18" i="67"/>
  <c r="T18" i="67"/>
  <c r="S18" i="67"/>
  <c r="R18" i="67"/>
  <c r="Q18" i="67"/>
  <c r="P18" i="67"/>
  <c r="O18" i="67"/>
  <c r="N18" i="67"/>
  <c r="AI17" i="67"/>
  <c r="AH17" i="67"/>
  <c r="AG17" i="67"/>
  <c r="AF17" i="67"/>
  <c r="AE17" i="67"/>
  <c r="AD17" i="67"/>
  <c r="AC17" i="67"/>
  <c r="AB17" i="67"/>
  <c r="AA17" i="67"/>
  <c r="Z17" i="67"/>
  <c r="Y17" i="67"/>
  <c r="X17" i="67"/>
  <c r="W17" i="67"/>
  <c r="V17" i="67"/>
  <c r="U17" i="67"/>
  <c r="T17" i="67"/>
  <c r="S17" i="67"/>
  <c r="R17" i="67"/>
  <c r="Q17" i="67"/>
  <c r="P17" i="67"/>
  <c r="O17" i="67"/>
  <c r="N17" i="67"/>
  <c r="AI16" i="67"/>
  <c r="AH16" i="67"/>
  <c r="AG16" i="67"/>
  <c r="AF16" i="67"/>
  <c r="AE16" i="67"/>
  <c r="AE35" i="67" s="1"/>
  <c r="AD16" i="67"/>
  <c r="AC16" i="67"/>
  <c r="AB16" i="67"/>
  <c r="AA16" i="67"/>
  <c r="Z16" i="67"/>
  <c r="Y16" i="67"/>
  <c r="X16" i="67"/>
  <c r="W16" i="67"/>
  <c r="W35" i="67" s="1"/>
  <c r="V16" i="67"/>
  <c r="U16" i="67"/>
  <c r="T16" i="67"/>
  <c r="S16" i="67"/>
  <c r="R16" i="67"/>
  <c r="Q16" i="67"/>
  <c r="P16" i="67"/>
  <c r="O16" i="67"/>
  <c r="O35" i="67" s="1"/>
  <c r="N16" i="67"/>
  <c r="AI15" i="67"/>
  <c r="AH15" i="67"/>
  <c r="AG15" i="67"/>
  <c r="AF15" i="67"/>
  <c r="AE15" i="67"/>
  <c r="AD15" i="67"/>
  <c r="AC15" i="67"/>
  <c r="AC34" i="67" s="1"/>
  <c r="AB15" i="67"/>
  <c r="AA15" i="67"/>
  <c r="Z15" i="67"/>
  <c r="Y15" i="67"/>
  <c r="X15" i="67"/>
  <c r="W15" i="67"/>
  <c r="V15" i="67"/>
  <c r="U15" i="67"/>
  <c r="U34" i="67" s="1"/>
  <c r="T15" i="67"/>
  <c r="S15" i="67"/>
  <c r="R15" i="67"/>
  <c r="Q15" i="67"/>
  <c r="P15" i="67"/>
  <c r="O15" i="67"/>
  <c r="N15" i="67"/>
  <c r="L28" i="67"/>
  <c r="K28" i="67"/>
  <c r="J28" i="67"/>
  <c r="I28" i="67"/>
  <c r="H28" i="67"/>
  <c r="G28" i="67"/>
  <c r="F28" i="67"/>
  <c r="L27" i="67"/>
  <c r="K27" i="67"/>
  <c r="J27" i="67"/>
  <c r="I27" i="67"/>
  <c r="H27" i="67"/>
  <c r="G27" i="67"/>
  <c r="F27" i="67"/>
  <c r="L26" i="67"/>
  <c r="K26" i="67"/>
  <c r="J26" i="67"/>
  <c r="I26" i="67"/>
  <c r="H26" i="67"/>
  <c r="G26" i="67"/>
  <c r="F26" i="67"/>
  <c r="L25" i="67"/>
  <c r="K25" i="67"/>
  <c r="J25" i="67"/>
  <c r="I25" i="67"/>
  <c r="H25" i="67"/>
  <c r="G25" i="67"/>
  <c r="F25" i="67"/>
  <c r="L24" i="67"/>
  <c r="K24" i="67"/>
  <c r="J24" i="67"/>
  <c r="I24" i="67"/>
  <c r="H24" i="67"/>
  <c r="G24" i="67"/>
  <c r="F24" i="67"/>
  <c r="L23" i="67"/>
  <c r="K23" i="67"/>
  <c r="J23" i="67"/>
  <c r="I23" i="67"/>
  <c r="H23" i="67"/>
  <c r="G23" i="67"/>
  <c r="F23" i="67"/>
  <c r="L22" i="67"/>
  <c r="K22" i="67"/>
  <c r="J22" i="67"/>
  <c r="I22" i="67"/>
  <c r="H22" i="67"/>
  <c r="G22" i="67"/>
  <c r="F22" i="67"/>
  <c r="L21" i="67"/>
  <c r="K21" i="67"/>
  <c r="J21" i="67"/>
  <c r="I21" i="67"/>
  <c r="H21" i="67"/>
  <c r="G21" i="67"/>
  <c r="F21" i="67"/>
  <c r="L20" i="67"/>
  <c r="K20" i="67"/>
  <c r="J20" i="67"/>
  <c r="I20" i="67"/>
  <c r="H20" i="67"/>
  <c r="G20" i="67"/>
  <c r="F20" i="67"/>
  <c r="L19" i="67"/>
  <c r="K19" i="67"/>
  <c r="J19" i="67"/>
  <c r="I19" i="67"/>
  <c r="H19" i="67"/>
  <c r="G19" i="67"/>
  <c r="F19" i="67"/>
  <c r="L18" i="67"/>
  <c r="K18" i="67"/>
  <c r="J18" i="67"/>
  <c r="I18" i="67"/>
  <c r="H18" i="67"/>
  <c r="G18" i="67"/>
  <c r="F18" i="67"/>
  <c r="L17" i="67"/>
  <c r="K17" i="67"/>
  <c r="J17" i="67"/>
  <c r="I17" i="67"/>
  <c r="H17" i="67"/>
  <c r="G17" i="67"/>
  <c r="F17" i="67"/>
  <c r="L16" i="67"/>
  <c r="K16" i="67"/>
  <c r="J16" i="67"/>
  <c r="I16" i="67"/>
  <c r="H16" i="67"/>
  <c r="G16" i="67"/>
  <c r="F16" i="67"/>
  <c r="L15" i="67"/>
  <c r="K15" i="67"/>
  <c r="J15" i="67"/>
  <c r="I15" i="67"/>
  <c r="H15" i="67"/>
  <c r="G15" i="67"/>
  <c r="F15" i="67"/>
  <c r="D16" i="67"/>
  <c r="D17" i="67"/>
  <c r="D18" i="67"/>
  <c r="D19" i="67"/>
  <c r="D20" i="67"/>
  <c r="D21" i="67"/>
  <c r="D22" i="67"/>
  <c r="D23" i="67"/>
  <c r="D24" i="67"/>
  <c r="D25" i="67"/>
  <c r="D26" i="67"/>
  <c r="D27" i="67"/>
  <c r="D28" i="67"/>
  <c r="D15" i="67"/>
  <c r="D25" i="35"/>
  <c r="E25" i="35"/>
  <c r="F25" i="35"/>
  <c r="C25" i="35"/>
  <c r="AF26" i="31"/>
  <c r="AG26" i="31"/>
  <c r="AH26" i="31"/>
  <c r="AI26" i="31"/>
  <c r="AJ26" i="31"/>
  <c r="AK26" i="31"/>
  <c r="AL26" i="31"/>
  <c r="AM26" i="31"/>
  <c r="AN26" i="31"/>
  <c r="AO26" i="31"/>
  <c r="AP26" i="31"/>
  <c r="AQ26" i="31"/>
  <c r="AR26" i="31"/>
  <c r="AS26" i="31"/>
  <c r="AT26" i="31"/>
  <c r="AU26" i="31"/>
  <c r="AV26" i="31"/>
  <c r="AW26" i="31"/>
  <c r="AX26" i="31"/>
  <c r="AY26" i="31"/>
  <c r="AZ26" i="31"/>
  <c r="AE26" i="31"/>
  <c r="V26" i="31"/>
  <c r="W26" i="31"/>
  <c r="X26" i="31"/>
  <c r="Y26" i="31"/>
  <c r="Z26" i="31"/>
  <c r="AA26" i="31"/>
  <c r="AB26" i="31"/>
  <c r="U26" i="31"/>
  <c r="D26" i="31"/>
  <c r="E26" i="31"/>
  <c r="F26" i="31"/>
  <c r="G26" i="31"/>
  <c r="H26" i="31"/>
  <c r="I26" i="31"/>
  <c r="J26" i="31"/>
  <c r="K26" i="31"/>
  <c r="L26" i="31"/>
  <c r="M26" i="31"/>
  <c r="N26" i="31"/>
  <c r="O26" i="31"/>
  <c r="P26" i="31"/>
  <c r="Q26" i="31"/>
  <c r="R26" i="31"/>
  <c r="C26" i="31"/>
  <c r="K31" i="21"/>
  <c r="AI31" i="21"/>
  <c r="AH31" i="21"/>
  <c r="AG31" i="21"/>
  <c r="AF31" i="21"/>
  <c r="AE31" i="21"/>
  <c r="AD31" i="21"/>
  <c r="AC31" i="21"/>
  <c r="AB31" i="21"/>
  <c r="AA31" i="21"/>
  <c r="Z31" i="21"/>
  <c r="Y31" i="21"/>
  <c r="V31" i="21"/>
  <c r="R31" i="21"/>
  <c r="Q31" i="21"/>
  <c r="N31" i="21"/>
  <c r="J31" i="21"/>
  <c r="I31" i="21"/>
  <c r="H31" i="21"/>
  <c r="G31" i="21"/>
  <c r="F31" i="21"/>
  <c r="D31" i="21"/>
  <c r="X31" i="21"/>
  <c r="W31" i="21"/>
  <c r="U31" i="21"/>
  <c r="T31" i="21"/>
  <c r="S31" i="21"/>
  <c r="P31" i="21"/>
  <c r="O31" i="21"/>
  <c r="L31" i="21"/>
  <c r="AK31" i="21"/>
  <c r="M19" i="67"/>
  <c r="M24" i="67"/>
  <c r="M27" i="67"/>
  <c r="E70" i="21"/>
  <c r="N17" i="35"/>
  <c r="M17" i="35"/>
  <c r="L15" i="35"/>
  <c r="K13" i="35"/>
  <c r="J11" i="35"/>
  <c r="J12" i="35"/>
  <c r="L17" i="35"/>
  <c r="L16" i="35"/>
  <c r="K17" i="35"/>
  <c r="K16" i="35"/>
  <c r="K14" i="35"/>
  <c r="K15" i="35"/>
  <c r="J14" i="35"/>
  <c r="J17" i="35"/>
  <c r="J16" i="35"/>
  <c r="J15" i="35"/>
  <c r="J13" i="35"/>
  <c r="AK12" i="51"/>
  <c r="AK10" i="51"/>
  <c r="AK11" i="51"/>
  <c r="AK9" i="51"/>
  <c r="AC10" i="51"/>
  <c r="AC11" i="51"/>
  <c r="AC12" i="51"/>
  <c r="AC9" i="51"/>
  <c r="U9" i="51"/>
  <c r="U10" i="51"/>
  <c r="U11" i="51"/>
  <c r="U12" i="51"/>
  <c r="S9" i="51"/>
  <c r="AI12" i="51"/>
  <c r="AF10" i="51"/>
  <c r="AG10" i="51"/>
  <c r="AH10" i="51"/>
  <c r="AI10" i="51"/>
  <c r="AJ10" i="51"/>
  <c r="AF11" i="51"/>
  <c r="AG11" i="51"/>
  <c r="AH11" i="51"/>
  <c r="AI11" i="51"/>
  <c r="AJ11" i="51"/>
  <c r="AF12" i="51"/>
  <c r="AG12" i="51"/>
  <c r="AH12" i="51"/>
  <c r="AJ12" i="51"/>
  <c r="AJ9" i="51"/>
  <c r="AI9" i="51"/>
  <c r="AH9" i="51"/>
  <c r="AG9" i="51"/>
  <c r="AF9" i="51"/>
  <c r="X9" i="51"/>
  <c r="X10" i="51"/>
  <c r="Y10" i="51"/>
  <c r="Z10" i="51"/>
  <c r="AA10" i="51"/>
  <c r="AB10" i="51"/>
  <c r="X11" i="51"/>
  <c r="Y11" i="51"/>
  <c r="Z11" i="51"/>
  <c r="AA11" i="51"/>
  <c r="AB11" i="51"/>
  <c r="X12" i="51"/>
  <c r="Y12" i="51"/>
  <c r="Z12" i="51"/>
  <c r="AA12" i="51"/>
  <c r="AB12" i="51"/>
  <c r="AB9" i="51"/>
  <c r="AA9" i="51"/>
  <c r="Z9" i="51"/>
  <c r="Y9" i="51"/>
  <c r="P9" i="51"/>
  <c r="P10" i="51"/>
  <c r="Q10" i="51"/>
  <c r="R10" i="51"/>
  <c r="S10" i="51"/>
  <c r="T10" i="51"/>
  <c r="P11" i="51"/>
  <c r="Q11" i="51"/>
  <c r="R11" i="51"/>
  <c r="S11" i="51"/>
  <c r="T11" i="51"/>
  <c r="P12" i="51"/>
  <c r="Q12" i="51"/>
  <c r="R12" i="51"/>
  <c r="S12" i="51"/>
  <c r="T12" i="51"/>
  <c r="T9" i="51"/>
  <c r="R9" i="51"/>
  <c r="Q9" i="51"/>
  <c r="M23" i="51"/>
  <c r="K23" i="51"/>
  <c r="I23" i="51"/>
  <c r="G23" i="51"/>
  <c r="D23" i="51"/>
  <c r="E23" i="51"/>
  <c r="F23" i="51"/>
  <c r="H23" i="51"/>
  <c r="J23" i="51"/>
  <c r="L23" i="51"/>
  <c r="M157" i="40"/>
  <c r="M158" i="40"/>
  <c r="O163" i="40"/>
  <c r="N163" i="40"/>
  <c r="M163" i="40"/>
  <c r="O162" i="40"/>
  <c r="N162" i="40"/>
  <c r="M162" i="40"/>
  <c r="O160" i="40"/>
  <c r="N160" i="40"/>
  <c r="M160" i="40"/>
  <c r="O158" i="40"/>
  <c r="N158" i="40"/>
  <c r="O157" i="40"/>
  <c r="N157" i="40"/>
  <c r="O156" i="40"/>
  <c r="N156" i="40"/>
  <c r="M156" i="40"/>
  <c r="O154" i="40"/>
  <c r="N154" i="40"/>
  <c r="M154" i="40"/>
  <c r="O153" i="40"/>
  <c r="N153" i="40"/>
  <c r="M153" i="40"/>
  <c r="O152" i="40"/>
  <c r="N152" i="40"/>
  <c r="M152" i="40"/>
  <c r="O150" i="40"/>
  <c r="N150" i="40"/>
  <c r="M150" i="40"/>
  <c r="O149" i="40"/>
  <c r="N149" i="40"/>
  <c r="M149" i="40"/>
  <c r="O148" i="40"/>
  <c r="N148" i="40"/>
  <c r="M148" i="40"/>
  <c r="O132" i="40"/>
  <c r="N132" i="40"/>
  <c r="M132" i="40"/>
  <c r="O131" i="40"/>
  <c r="N131" i="40"/>
  <c r="M131" i="40"/>
  <c r="O129" i="40"/>
  <c r="N129" i="40"/>
  <c r="M129" i="40"/>
  <c r="O127" i="40"/>
  <c r="N127" i="40"/>
  <c r="M127" i="40"/>
  <c r="O126" i="40"/>
  <c r="N126" i="40"/>
  <c r="M126" i="40"/>
  <c r="O125" i="40"/>
  <c r="N125" i="40"/>
  <c r="M125" i="40"/>
  <c r="O123" i="40"/>
  <c r="N123" i="40"/>
  <c r="M123" i="40"/>
  <c r="O122" i="40"/>
  <c r="N122" i="40"/>
  <c r="M122" i="40"/>
  <c r="O121" i="40"/>
  <c r="N121" i="40"/>
  <c r="M121" i="40"/>
  <c r="O119" i="40"/>
  <c r="N119" i="40"/>
  <c r="M119" i="40"/>
  <c r="O118" i="40"/>
  <c r="N118" i="40"/>
  <c r="M118" i="40"/>
  <c r="O117" i="40"/>
  <c r="N117" i="40"/>
  <c r="M117" i="40"/>
  <c r="O99" i="40"/>
  <c r="N99" i="40"/>
  <c r="M99" i="40"/>
  <c r="O98" i="40"/>
  <c r="N98" i="40"/>
  <c r="M98" i="40"/>
  <c r="O96" i="40"/>
  <c r="N96" i="40"/>
  <c r="M96" i="40"/>
  <c r="O94" i="40"/>
  <c r="N94" i="40"/>
  <c r="M94" i="40"/>
  <c r="O93" i="40"/>
  <c r="N93" i="40"/>
  <c r="M93" i="40"/>
  <c r="O92" i="40"/>
  <c r="N92" i="40"/>
  <c r="M92" i="40"/>
  <c r="O90" i="40"/>
  <c r="N90" i="40"/>
  <c r="M90" i="40"/>
  <c r="O89" i="40"/>
  <c r="N89" i="40"/>
  <c r="M89" i="40"/>
  <c r="O88" i="40"/>
  <c r="N88" i="40"/>
  <c r="M88" i="40"/>
  <c r="O86" i="40"/>
  <c r="N86" i="40"/>
  <c r="M86" i="40"/>
  <c r="O85" i="40"/>
  <c r="N85" i="40"/>
  <c r="M85" i="40"/>
  <c r="O84" i="40"/>
  <c r="N84" i="40"/>
  <c r="M84" i="40"/>
  <c r="M25" i="40"/>
  <c r="O26" i="40"/>
  <c r="O25" i="40"/>
  <c r="N26" i="40"/>
  <c r="N25" i="40"/>
  <c r="M26" i="40"/>
  <c r="M21" i="40"/>
  <c r="O32" i="40"/>
  <c r="N32" i="40"/>
  <c r="M32" i="40"/>
  <c r="M19" i="40"/>
  <c r="N17" i="40"/>
  <c r="O17" i="40"/>
  <c r="N18" i="40"/>
  <c r="O18" i="40"/>
  <c r="N19" i="40"/>
  <c r="O19" i="40"/>
  <c r="N21" i="40"/>
  <c r="O21" i="40"/>
  <c r="N22" i="40"/>
  <c r="O22" i="40"/>
  <c r="N23" i="40"/>
  <c r="O23" i="40"/>
  <c r="N28" i="40"/>
  <c r="O28" i="40"/>
  <c r="N30" i="40"/>
  <c r="O30" i="40"/>
  <c r="N31" i="40"/>
  <c r="O31" i="40"/>
  <c r="M31" i="40"/>
  <c r="M30" i="40"/>
  <c r="M28" i="40"/>
  <c r="M23" i="40"/>
  <c r="M22" i="40"/>
  <c r="M18" i="40"/>
  <c r="N50" i="40"/>
  <c r="O50" i="40"/>
  <c r="N81" i="40"/>
  <c r="O81" i="40"/>
  <c r="N114" i="40"/>
  <c r="O114" i="40"/>
  <c r="N145" i="40"/>
  <c r="O145" i="40"/>
  <c r="M17" i="40"/>
  <c r="M190" i="38"/>
  <c r="M191" i="38"/>
  <c r="M192" i="38"/>
  <c r="M193" i="38"/>
  <c r="M194" i="38"/>
  <c r="M195" i="38"/>
  <c r="M196" i="38"/>
  <c r="M197" i="38"/>
  <c r="M204" i="38"/>
  <c r="M189" i="38"/>
  <c r="W177" i="38"/>
  <c r="V177" i="38"/>
  <c r="U177" i="38"/>
  <c r="W175" i="38"/>
  <c r="V175" i="38"/>
  <c r="U175" i="38"/>
  <c r="W174" i="38"/>
  <c r="V174" i="38"/>
  <c r="U174" i="38"/>
  <c r="W173" i="38"/>
  <c r="V173" i="38"/>
  <c r="U173" i="38"/>
  <c r="W172" i="38"/>
  <c r="V172" i="38"/>
  <c r="U172" i="38"/>
  <c r="W171" i="38"/>
  <c r="V171" i="38"/>
  <c r="U171" i="38"/>
  <c r="W170" i="38"/>
  <c r="V170" i="38"/>
  <c r="U170" i="38"/>
  <c r="W169" i="38"/>
  <c r="V169" i="38"/>
  <c r="U169" i="38"/>
  <c r="W168" i="38"/>
  <c r="V168" i="38"/>
  <c r="U168" i="38"/>
  <c r="W167" i="38"/>
  <c r="V167" i="38"/>
  <c r="U167" i="38"/>
  <c r="W166" i="38"/>
  <c r="V166" i="38"/>
  <c r="U166" i="38"/>
  <c r="W165" i="38"/>
  <c r="V165" i="38"/>
  <c r="U165" i="38"/>
  <c r="W164" i="38"/>
  <c r="V164" i="38"/>
  <c r="U164" i="38"/>
  <c r="W163" i="38"/>
  <c r="V163" i="38"/>
  <c r="U163" i="38"/>
  <c r="W162" i="38"/>
  <c r="V162" i="38"/>
  <c r="U162" i="38"/>
  <c r="W149" i="38"/>
  <c r="V149" i="38"/>
  <c r="U149" i="38"/>
  <c r="W146" i="38"/>
  <c r="V146" i="38"/>
  <c r="U146" i="38"/>
  <c r="W145" i="38"/>
  <c r="V145" i="38"/>
  <c r="U145" i="38"/>
  <c r="W144" i="38"/>
  <c r="V144" i="38"/>
  <c r="U144" i="38"/>
  <c r="W143" i="38"/>
  <c r="V143" i="38"/>
  <c r="U143" i="38"/>
  <c r="W142" i="38"/>
  <c r="V142" i="38"/>
  <c r="U142" i="38"/>
  <c r="W141" i="38"/>
  <c r="V141" i="38"/>
  <c r="U141" i="38"/>
  <c r="W140" i="38"/>
  <c r="V140" i="38"/>
  <c r="U140" i="38"/>
  <c r="W139" i="38"/>
  <c r="V139" i="38"/>
  <c r="U139" i="38"/>
  <c r="W138" i="38"/>
  <c r="V138" i="38"/>
  <c r="U138" i="38"/>
  <c r="W137" i="38"/>
  <c r="V137" i="38"/>
  <c r="U137" i="38"/>
  <c r="W136" i="38"/>
  <c r="V136" i="38"/>
  <c r="U136" i="38"/>
  <c r="W135" i="38"/>
  <c r="V135" i="38"/>
  <c r="U135" i="38"/>
  <c r="W134" i="38"/>
  <c r="V134" i="38"/>
  <c r="U134" i="38"/>
  <c r="W92" i="38"/>
  <c r="V92" i="38"/>
  <c r="U92" i="38"/>
  <c r="W90" i="38"/>
  <c r="V90" i="38"/>
  <c r="U90" i="38"/>
  <c r="W89" i="38"/>
  <c r="V89" i="38"/>
  <c r="U89" i="38"/>
  <c r="W88" i="38"/>
  <c r="V88" i="38"/>
  <c r="U88" i="38"/>
  <c r="W87" i="38"/>
  <c r="V87" i="38"/>
  <c r="U87" i="38"/>
  <c r="W86" i="38"/>
  <c r="V86" i="38"/>
  <c r="U86" i="38"/>
  <c r="W85" i="38"/>
  <c r="V85" i="38"/>
  <c r="U85" i="38"/>
  <c r="W84" i="38"/>
  <c r="V84" i="38"/>
  <c r="U84" i="38"/>
  <c r="W83" i="38"/>
  <c r="V83" i="38"/>
  <c r="U83" i="38"/>
  <c r="W82" i="38"/>
  <c r="V82" i="38"/>
  <c r="U82" i="38"/>
  <c r="W81" i="38"/>
  <c r="V81" i="38"/>
  <c r="U81" i="38"/>
  <c r="W80" i="38"/>
  <c r="V80" i="38"/>
  <c r="U80" i="38"/>
  <c r="W79" i="38"/>
  <c r="V79" i="38"/>
  <c r="U79" i="38"/>
  <c r="W78" i="38"/>
  <c r="V78" i="38"/>
  <c r="U78" i="38"/>
  <c r="W77" i="38"/>
  <c r="V77" i="38"/>
  <c r="U77" i="38"/>
  <c r="U50" i="38"/>
  <c r="V50" i="38"/>
  <c r="W50" i="38"/>
  <c r="U51" i="38"/>
  <c r="V51" i="38"/>
  <c r="W51" i="38"/>
  <c r="U52" i="38"/>
  <c r="V52" i="38"/>
  <c r="W52" i="38"/>
  <c r="U53" i="38"/>
  <c r="V53" i="38"/>
  <c r="W53" i="38"/>
  <c r="U54" i="38"/>
  <c r="V54" i="38"/>
  <c r="W54" i="38"/>
  <c r="U55" i="38"/>
  <c r="V55" i="38"/>
  <c r="W55" i="38"/>
  <c r="U56" i="38"/>
  <c r="V56" i="38"/>
  <c r="W56" i="38"/>
  <c r="U57" i="38"/>
  <c r="V57" i="38"/>
  <c r="W57" i="38"/>
  <c r="U58" i="38"/>
  <c r="V58" i="38"/>
  <c r="W58" i="38"/>
  <c r="U59" i="38"/>
  <c r="V59" i="38"/>
  <c r="W59" i="38"/>
  <c r="U60" i="38"/>
  <c r="V60" i="38"/>
  <c r="W60" i="38"/>
  <c r="U61" i="38"/>
  <c r="V61" i="38"/>
  <c r="W61" i="38"/>
  <c r="U64" i="38"/>
  <c r="V64" i="38"/>
  <c r="W64" i="38"/>
  <c r="W49" i="38"/>
  <c r="V49" i="38"/>
  <c r="U49" i="38"/>
  <c r="T34" i="38"/>
  <c r="S34" i="38"/>
  <c r="T33" i="38"/>
  <c r="S33" i="38"/>
  <c r="T32" i="38"/>
  <c r="S32" i="38"/>
  <c r="T31" i="38"/>
  <c r="S31" i="38"/>
  <c r="T30" i="38"/>
  <c r="S30" i="38"/>
  <c r="T29" i="38"/>
  <c r="S29" i="38"/>
  <c r="T28" i="38"/>
  <c r="S28" i="38"/>
  <c r="T27" i="38"/>
  <c r="S27" i="38"/>
  <c r="T26" i="38"/>
  <c r="S26" i="38"/>
  <c r="T25" i="38"/>
  <c r="S25" i="38"/>
  <c r="T24" i="38"/>
  <c r="S24" i="38"/>
  <c r="T23" i="38"/>
  <c r="S23" i="38"/>
  <c r="T22" i="38"/>
  <c r="S22" i="38"/>
  <c r="T21" i="38"/>
  <c r="S21" i="38"/>
  <c r="C27" i="70"/>
  <c r="M20" i="70"/>
  <c r="F27" i="70"/>
  <c r="F26" i="70"/>
  <c r="F26" i="35" s="1"/>
  <c r="M23" i="67"/>
  <c r="CA134" i="38" l="1"/>
  <c r="AX134" i="38"/>
  <c r="CC136" i="38"/>
  <c r="AZ136" i="38"/>
  <c r="CA138" i="38"/>
  <c r="AX138" i="38"/>
  <c r="CC140" i="38"/>
  <c r="AZ140" i="38"/>
  <c r="CA142" i="38"/>
  <c r="AX142" i="38"/>
  <c r="CC144" i="38"/>
  <c r="AZ144" i="38"/>
  <c r="CC162" i="38"/>
  <c r="AZ162" i="38"/>
  <c r="CB165" i="38"/>
  <c r="AY165" i="38"/>
  <c r="CC166" i="38"/>
  <c r="AZ166" i="38"/>
  <c r="CB169" i="38"/>
  <c r="AY169" i="38"/>
  <c r="CC170" i="38"/>
  <c r="AZ170" i="38"/>
  <c r="CB173" i="38"/>
  <c r="AY173" i="38"/>
  <c r="CC174" i="38"/>
  <c r="AZ174" i="38"/>
  <c r="BS194" i="38"/>
  <c r="AP194" i="38"/>
  <c r="AW35" i="38"/>
  <c r="BZ35" i="38"/>
  <c r="CC91" i="38"/>
  <c r="AZ91" i="38"/>
  <c r="AY148" i="38"/>
  <c r="CB148" i="38"/>
  <c r="CA147" i="38"/>
  <c r="AX147" i="38"/>
  <c r="BS199" i="38"/>
  <c r="AP199" i="38"/>
  <c r="CA49" i="38"/>
  <c r="AX49" i="38"/>
  <c r="CC77" i="38"/>
  <c r="AZ77" i="38"/>
  <c r="CC135" i="38"/>
  <c r="AZ135" i="38"/>
  <c r="CA137" i="38"/>
  <c r="AX137" i="38"/>
  <c r="CC139" i="38"/>
  <c r="AZ139" i="38"/>
  <c r="CA141" i="38"/>
  <c r="AX141" i="38"/>
  <c r="CC143" i="38"/>
  <c r="AZ143" i="38"/>
  <c r="CB146" i="38"/>
  <c r="AY146" i="38"/>
  <c r="CB164" i="38"/>
  <c r="AY164" i="38"/>
  <c r="CA167" i="38"/>
  <c r="AX167" i="38"/>
  <c r="CB168" i="38"/>
  <c r="AY168" i="38"/>
  <c r="CA171" i="38"/>
  <c r="AX171" i="38"/>
  <c r="CB172" i="38"/>
  <c r="AY172" i="38"/>
  <c r="CA175" i="38"/>
  <c r="AX175" i="38"/>
  <c r="BS193" i="38"/>
  <c r="AP193" i="38"/>
  <c r="AV35" i="38"/>
  <c r="BY35" i="38"/>
  <c r="AY91" i="38"/>
  <c r="CB91" i="38"/>
  <c r="AZ176" i="38"/>
  <c r="CC176" i="38"/>
  <c r="CB49" i="38"/>
  <c r="AY49" i="38"/>
  <c r="CC134" i="38"/>
  <c r="AZ134" i="38"/>
  <c r="CA136" i="38"/>
  <c r="AX136" i="38"/>
  <c r="CB137" i="38"/>
  <c r="AY137" i="38"/>
  <c r="CC138" i="38"/>
  <c r="AZ138" i="38"/>
  <c r="CA140" i="38"/>
  <c r="AX140" i="38"/>
  <c r="CB141" i="38"/>
  <c r="AY141" i="38"/>
  <c r="CC142" i="38"/>
  <c r="AZ142" i="38"/>
  <c r="CA144" i="38"/>
  <c r="AX144" i="38"/>
  <c r="CB145" i="38"/>
  <c r="AY145" i="38"/>
  <c r="CC146" i="38"/>
  <c r="AZ146" i="38"/>
  <c r="CA162" i="38"/>
  <c r="AX162" i="38"/>
  <c r="CB163" i="38"/>
  <c r="AY163" i="38"/>
  <c r="CC164" i="38"/>
  <c r="AZ164" i="38"/>
  <c r="CA166" i="38"/>
  <c r="AX166" i="38"/>
  <c r="CB167" i="38"/>
  <c r="AY167" i="38"/>
  <c r="CC168" i="38"/>
  <c r="AZ168" i="38"/>
  <c r="CA170" i="38"/>
  <c r="AX170" i="38"/>
  <c r="CB171" i="38"/>
  <c r="AY171" i="38"/>
  <c r="CC172" i="38"/>
  <c r="AZ172" i="38"/>
  <c r="CA174" i="38"/>
  <c r="AX174" i="38"/>
  <c r="CB175" i="38"/>
  <c r="AY175" i="38"/>
  <c r="BS196" i="38"/>
  <c r="AP196" i="38"/>
  <c r="BS192" i="38"/>
  <c r="AP192" i="38"/>
  <c r="AX91" i="38"/>
  <c r="CA91" i="38"/>
  <c r="CC147" i="38"/>
  <c r="AZ147" i="38"/>
  <c r="CB176" i="38"/>
  <c r="AY176" i="38"/>
  <c r="BS201" i="38"/>
  <c r="AP201" i="38"/>
  <c r="CB77" i="38"/>
  <c r="AY77" i="38"/>
  <c r="CB135" i="38"/>
  <c r="AY135" i="38"/>
  <c r="CB139" i="38"/>
  <c r="AY139" i="38"/>
  <c r="CB143" i="38"/>
  <c r="AY143" i="38"/>
  <c r="CA146" i="38"/>
  <c r="AX146" i="38"/>
  <c r="CA164" i="38"/>
  <c r="AX164" i="38"/>
  <c r="CA168" i="38"/>
  <c r="AX168" i="38"/>
  <c r="CA172" i="38"/>
  <c r="AX172" i="38"/>
  <c r="BS190" i="38"/>
  <c r="AP190" i="38"/>
  <c r="BS203" i="38"/>
  <c r="AP203" i="38"/>
  <c r="CB134" i="38"/>
  <c r="AY134" i="38"/>
  <c r="CB138" i="38"/>
  <c r="AY138" i="38"/>
  <c r="CB142" i="38"/>
  <c r="AY142" i="38"/>
  <c r="CA145" i="38"/>
  <c r="AX145" i="38"/>
  <c r="CA163" i="38"/>
  <c r="AX163" i="38"/>
  <c r="CC165" i="38"/>
  <c r="AZ165" i="38"/>
  <c r="CC169" i="38"/>
  <c r="AZ169" i="38"/>
  <c r="CC173" i="38"/>
  <c r="AZ173" i="38"/>
  <c r="BS197" i="38"/>
  <c r="AP197" i="38"/>
  <c r="CA148" i="38"/>
  <c r="AX148" i="38"/>
  <c r="BS202" i="38"/>
  <c r="AP202" i="38"/>
  <c r="BS198" i="38"/>
  <c r="AP198" i="38"/>
  <c r="CC49" i="38"/>
  <c r="AZ49" i="38"/>
  <c r="CA77" i="38"/>
  <c r="AX77" i="38"/>
  <c r="CA135" i="38"/>
  <c r="AX135" i="38"/>
  <c r="CB136" i="38"/>
  <c r="AY136" i="38"/>
  <c r="CC137" i="38"/>
  <c r="AZ137" i="38"/>
  <c r="CA139" i="38"/>
  <c r="AX139" i="38"/>
  <c r="CB140" i="38"/>
  <c r="AY140" i="38"/>
  <c r="CC141" i="38"/>
  <c r="AZ141" i="38"/>
  <c r="CA143" i="38"/>
  <c r="AX143" i="38"/>
  <c r="CB144" i="38"/>
  <c r="AY144" i="38"/>
  <c r="CC145" i="38"/>
  <c r="AZ145" i="38"/>
  <c r="CB162" i="38"/>
  <c r="AY162" i="38"/>
  <c r="CC163" i="38"/>
  <c r="AZ163" i="38"/>
  <c r="CA165" i="38"/>
  <c r="AX165" i="38"/>
  <c r="CB166" i="38"/>
  <c r="AY166" i="38"/>
  <c r="CC167" i="38"/>
  <c r="AZ167" i="38"/>
  <c r="CA169" i="38"/>
  <c r="AX169" i="38"/>
  <c r="CB170" i="38"/>
  <c r="AY170" i="38"/>
  <c r="CC171" i="38"/>
  <c r="AZ171" i="38"/>
  <c r="CA173" i="38"/>
  <c r="AX173" i="38"/>
  <c r="CB174" i="38"/>
  <c r="AY174" i="38"/>
  <c r="CC175" i="38"/>
  <c r="AZ175" i="38"/>
  <c r="BS189" i="38"/>
  <c r="AP189" i="38"/>
  <c r="BS195" i="38"/>
  <c r="AP195" i="38"/>
  <c r="BS191" i="38"/>
  <c r="AP191" i="38"/>
  <c r="AZ148" i="38"/>
  <c r="CC148" i="38"/>
  <c r="CB147" i="38"/>
  <c r="AY147" i="38"/>
  <c r="AX176" i="38"/>
  <c r="CA176" i="38"/>
  <c r="BS200" i="38"/>
  <c r="AP200" i="38"/>
  <c r="BY26" i="38"/>
  <c r="AV26" i="38"/>
  <c r="BY32" i="38"/>
  <c r="AV32" i="38"/>
  <c r="CA59" i="38"/>
  <c r="AX59" i="38"/>
  <c r="CC53" i="38"/>
  <c r="AZ53" i="38"/>
  <c r="CB78" i="38"/>
  <c r="AY78" i="38"/>
  <c r="CB82" i="38"/>
  <c r="AY82" i="38"/>
  <c r="CB86" i="38"/>
  <c r="AY86" i="38"/>
  <c r="CB90" i="38"/>
  <c r="AY90" i="38"/>
  <c r="AY63" i="38"/>
  <c r="CB63" i="38"/>
  <c r="CA62" i="38"/>
  <c r="AX62" i="38"/>
  <c r="BZ24" i="38"/>
  <c r="AW24" i="38"/>
  <c r="BZ28" i="38"/>
  <c r="AW28" i="38"/>
  <c r="BZ34" i="38"/>
  <c r="AW34" i="38"/>
  <c r="CA60" i="38"/>
  <c r="AX60" i="38"/>
  <c r="CB57" i="38"/>
  <c r="AY57" i="38"/>
  <c r="CC54" i="38"/>
  <c r="AZ54" i="38"/>
  <c r="CC50" i="38"/>
  <c r="AZ50" i="38"/>
  <c r="CA80" i="38"/>
  <c r="AX80" i="38"/>
  <c r="CA84" i="38"/>
  <c r="AX84" i="38"/>
  <c r="CC86" i="38"/>
  <c r="AZ86" i="38"/>
  <c r="CB89" i="38"/>
  <c r="AY89" i="38"/>
  <c r="BY29" i="38"/>
  <c r="AV29" i="38"/>
  <c r="CB58" i="38"/>
  <c r="AY58" i="38"/>
  <c r="CC55" i="38"/>
  <c r="AZ55" i="38"/>
  <c r="CB54" i="38"/>
  <c r="AY54" i="38"/>
  <c r="CA53" i="38"/>
  <c r="AX53" i="38"/>
  <c r="CC51" i="38"/>
  <c r="AZ51" i="38"/>
  <c r="CB50" i="38"/>
  <c r="AY50" i="38"/>
  <c r="CA79" i="38"/>
  <c r="AX79" i="38"/>
  <c r="CB80" i="38"/>
  <c r="AY80" i="38"/>
  <c r="CC81" i="38"/>
  <c r="AZ81" i="38"/>
  <c r="CA83" i="38"/>
  <c r="AX83" i="38"/>
  <c r="CB84" i="38"/>
  <c r="AY84" i="38"/>
  <c r="CC85" i="38"/>
  <c r="AZ85" i="38"/>
  <c r="CA87" i="38"/>
  <c r="AX87" i="38"/>
  <c r="CB88" i="38"/>
  <c r="AY88" i="38"/>
  <c r="CC89" i="38"/>
  <c r="AZ89" i="38"/>
  <c r="CC62" i="38"/>
  <c r="AZ62" i="38"/>
  <c r="BY22" i="38"/>
  <c r="AV22" i="38"/>
  <c r="BY24" i="38"/>
  <c r="AV24" i="38"/>
  <c r="BY28" i="38"/>
  <c r="AV28" i="38"/>
  <c r="BY30" i="38"/>
  <c r="AV30" i="38"/>
  <c r="BY34" i="38"/>
  <c r="AV34" i="38"/>
  <c r="CC61" i="38"/>
  <c r="AZ61" i="38"/>
  <c r="CB60" i="38"/>
  <c r="AY60" i="38"/>
  <c r="CC57" i="38"/>
  <c r="AZ57" i="38"/>
  <c r="CB56" i="38"/>
  <c r="AY56" i="38"/>
  <c r="CA55" i="38"/>
  <c r="AX55" i="38"/>
  <c r="CB52" i="38"/>
  <c r="AY52" i="38"/>
  <c r="CA51" i="38"/>
  <c r="AX51" i="38"/>
  <c r="CA81" i="38"/>
  <c r="AX81" i="38"/>
  <c r="CC83" i="38"/>
  <c r="AZ83" i="38"/>
  <c r="CA85" i="38"/>
  <c r="AX85" i="38"/>
  <c r="CC87" i="38"/>
  <c r="AZ87" i="38"/>
  <c r="CA89" i="38"/>
  <c r="AX89" i="38"/>
  <c r="BZ22" i="38"/>
  <c r="AW22" i="38"/>
  <c r="BZ26" i="38"/>
  <c r="AW26" i="38"/>
  <c r="BZ30" i="38"/>
  <c r="AW30" i="38"/>
  <c r="BZ32" i="38"/>
  <c r="AW32" i="38"/>
  <c r="CB61" i="38"/>
  <c r="AY61" i="38"/>
  <c r="CC58" i="38"/>
  <c r="AZ58" i="38"/>
  <c r="CA56" i="38"/>
  <c r="AX56" i="38"/>
  <c r="CB53" i="38"/>
  <c r="AY53" i="38"/>
  <c r="CA52" i="38"/>
  <c r="AX52" i="38"/>
  <c r="CC78" i="38"/>
  <c r="AZ78" i="38"/>
  <c r="CB81" i="38"/>
  <c r="AY81" i="38"/>
  <c r="CC82" i="38"/>
  <c r="AZ82" i="38"/>
  <c r="CB85" i="38"/>
  <c r="AY85" i="38"/>
  <c r="CA88" i="38"/>
  <c r="AX88" i="38"/>
  <c r="CC90" i="38"/>
  <c r="AZ90" i="38"/>
  <c r="CA63" i="38"/>
  <c r="AX63" i="38"/>
  <c r="BY21" i="38"/>
  <c r="AV21" i="38"/>
  <c r="BY23" i="38"/>
  <c r="AV23" i="38"/>
  <c r="BY25" i="38"/>
  <c r="AV25" i="38"/>
  <c r="BY27" i="38"/>
  <c r="AV27" i="38"/>
  <c r="BY31" i="38"/>
  <c r="AV31" i="38"/>
  <c r="BY33" i="38"/>
  <c r="AV33" i="38"/>
  <c r="CA61" i="38"/>
  <c r="AX61" i="38"/>
  <c r="CC59" i="38"/>
  <c r="AZ59" i="38"/>
  <c r="CA57" i="38"/>
  <c r="AX57" i="38"/>
  <c r="BZ21" i="38"/>
  <c r="AW21" i="38"/>
  <c r="BZ23" i="38"/>
  <c r="AW23" i="38"/>
  <c r="BZ25" i="38"/>
  <c r="AW25" i="38"/>
  <c r="BZ27" i="38"/>
  <c r="AW27" i="38"/>
  <c r="BZ29" i="38"/>
  <c r="AW29" i="38"/>
  <c r="BZ31" i="38"/>
  <c r="AW31" i="38"/>
  <c r="BZ33" i="38"/>
  <c r="AW33" i="38"/>
  <c r="CC60" i="38"/>
  <c r="AZ60" i="38"/>
  <c r="CB59" i="38"/>
  <c r="AY59" i="38"/>
  <c r="CA58" i="38"/>
  <c r="AX58" i="38"/>
  <c r="CC56" i="38"/>
  <c r="AZ56" i="38"/>
  <c r="CB55" i="38"/>
  <c r="AY55" i="38"/>
  <c r="CA54" i="38"/>
  <c r="AX54" i="38"/>
  <c r="CC52" i="38"/>
  <c r="AZ52" i="38"/>
  <c r="CB51" i="38"/>
  <c r="AY51" i="38"/>
  <c r="CA50" i="38"/>
  <c r="AX50" i="38"/>
  <c r="CA78" i="38"/>
  <c r="AX78" i="38"/>
  <c r="CB79" i="38"/>
  <c r="AY79" i="38"/>
  <c r="CC80" i="38"/>
  <c r="AZ80" i="38"/>
  <c r="CA82" i="38"/>
  <c r="AX82" i="38"/>
  <c r="CB83" i="38"/>
  <c r="AY83" i="38"/>
  <c r="CC84" i="38"/>
  <c r="AZ84" i="38"/>
  <c r="CA86" i="38"/>
  <c r="AX86" i="38"/>
  <c r="CB87" i="38"/>
  <c r="AY87" i="38"/>
  <c r="CC88" i="38"/>
  <c r="AZ88" i="38"/>
  <c r="CA90" i="38"/>
  <c r="AX90" i="38"/>
  <c r="CC63" i="38"/>
  <c r="AZ63" i="38"/>
  <c r="CB62" i="38"/>
  <c r="AY62" i="38"/>
  <c r="CC79" i="38"/>
  <c r="AZ79" i="38"/>
  <c r="Q28" i="69"/>
  <c r="Q27" i="69"/>
  <c r="Q27" i="31" s="1"/>
  <c r="D28" i="69"/>
  <c r="D27" i="69"/>
  <c r="F42" i="73"/>
  <c r="D43" i="73"/>
  <c r="F43" i="73"/>
  <c r="E43" i="73"/>
  <c r="P34" i="67"/>
  <c r="X34" i="67"/>
  <c r="AF34" i="67"/>
  <c r="R35" i="67"/>
  <c r="Z35" i="67"/>
  <c r="AH35" i="67"/>
  <c r="G34" i="67"/>
  <c r="H35" i="67"/>
  <c r="AK35" i="67"/>
  <c r="E71" i="21"/>
  <c r="C21" i="67"/>
  <c r="E97" i="21"/>
  <c r="E15" i="67"/>
  <c r="E65" i="21"/>
  <c r="E91" i="21"/>
  <c r="E96" i="21"/>
  <c r="D34" i="67"/>
  <c r="H34" i="67"/>
  <c r="I35" i="67"/>
  <c r="N34" i="67"/>
  <c r="V34" i="67"/>
  <c r="AD34" i="67"/>
  <c r="P35" i="67"/>
  <c r="X35" i="67"/>
  <c r="AF35" i="67"/>
  <c r="AF32" i="21" s="1"/>
  <c r="AL35" i="67"/>
  <c r="E77" i="21"/>
  <c r="E103" i="21"/>
  <c r="E19" i="67"/>
  <c r="E69" i="21"/>
  <c r="E95" i="21"/>
  <c r="I34" i="67"/>
  <c r="I32" i="21" s="1"/>
  <c r="J35" i="67"/>
  <c r="O34" i="67"/>
  <c r="W34" i="67"/>
  <c r="AE34" i="67"/>
  <c r="Q35" i="67"/>
  <c r="Y35" i="67"/>
  <c r="AG35" i="67"/>
  <c r="AM35" i="67"/>
  <c r="E75" i="21"/>
  <c r="E101" i="21"/>
  <c r="L35" i="67"/>
  <c r="Q34" i="67"/>
  <c r="AG34" i="67"/>
  <c r="AI35" i="67"/>
  <c r="E24" i="67"/>
  <c r="E74" i="21"/>
  <c r="E100" i="21"/>
  <c r="E66" i="21"/>
  <c r="E92" i="21"/>
  <c r="L34" i="67"/>
  <c r="R34" i="67"/>
  <c r="Z34" i="67"/>
  <c r="AH34" i="67"/>
  <c r="T35" i="67"/>
  <c r="AB35" i="67"/>
  <c r="AK34" i="67"/>
  <c r="E76" i="21"/>
  <c r="E102" i="21"/>
  <c r="E68" i="21"/>
  <c r="E94" i="21"/>
  <c r="J34" i="67"/>
  <c r="E67" i="21"/>
  <c r="E93" i="21"/>
  <c r="S35" i="67"/>
  <c r="E23" i="67"/>
  <c r="E73" i="21"/>
  <c r="E99" i="21"/>
  <c r="E78" i="21"/>
  <c r="E104" i="21"/>
  <c r="D35" i="67"/>
  <c r="F35" i="67"/>
  <c r="S34" i="67"/>
  <c r="AA34" i="67"/>
  <c r="AI34" i="67"/>
  <c r="U35" i="67"/>
  <c r="AC35" i="67"/>
  <c r="AC32" i="21" s="1"/>
  <c r="AL34" i="67"/>
  <c r="K35" i="67"/>
  <c r="K34" i="67"/>
  <c r="Y34" i="67"/>
  <c r="AA35" i="67"/>
  <c r="E72" i="21"/>
  <c r="E98" i="21"/>
  <c r="E79" i="21"/>
  <c r="E105" i="21"/>
  <c r="F34" i="67"/>
  <c r="G35" i="67"/>
  <c r="T34" i="67"/>
  <c r="AB34" i="67"/>
  <c r="N35" i="67"/>
  <c r="V35" i="67"/>
  <c r="AD35" i="67"/>
  <c r="AM34" i="67"/>
  <c r="D42" i="73"/>
  <c r="E42" i="73"/>
  <c r="E28" i="67"/>
  <c r="M21" i="67"/>
  <c r="M20" i="67"/>
  <c r="M16" i="67"/>
  <c r="M22" i="67"/>
  <c r="E21" i="67"/>
  <c r="E25" i="67"/>
  <c r="M25" i="67"/>
  <c r="D41" i="73"/>
  <c r="K22" i="73"/>
  <c r="J31" i="73"/>
  <c r="J30" i="73"/>
  <c r="K31" i="73"/>
  <c r="J25" i="73"/>
  <c r="K21" i="73"/>
  <c r="J22" i="73"/>
  <c r="E39" i="73"/>
  <c r="E41" i="73"/>
  <c r="K20" i="73"/>
  <c r="J17" i="73"/>
  <c r="D40" i="73"/>
  <c r="E17" i="67"/>
  <c r="M26" i="67"/>
  <c r="N27" i="31"/>
  <c r="F27" i="31"/>
  <c r="E16" i="67"/>
  <c r="M18" i="67"/>
  <c r="AI27" i="31"/>
  <c r="L25" i="73"/>
  <c r="L30" i="73"/>
  <c r="L18" i="73"/>
  <c r="E40" i="73"/>
  <c r="L31" i="73"/>
  <c r="E27" i="31"/>
  <c r="E22" i="67"/>
  <c r="C27" i="31"/>
  <c r="K27" i="31"/>
  <c r="AE27" i="31"/>
  <c r="AM27" i="31"/>
  <c r="W27" i="31"/>
  <c r="AK27" i="31"/>
  <c r="E26" i="70"/>
  <c r="E26" i="35" s="1"/>
  <c r="E27" i="70"/>
  <c r="R27" i="31"/>
  <c r="M15" i="67"/>
  <c r="J27" i="31"/>
  <c r="E27" i="67"/>
  <c r="E20" i="67"/>
  <c r="I27" i="31"/>
  <c r="AG27" i="31"/>
  <c r="AO27" i="31"/>
  <c r="AW27" i="31"/>
  <c r="AQ27" i="31"/>
  <c r="AR27" i="31"/>
  <c r="Y27" i="31"/>
  <c r="P27" i="31"/>
  <c r="H27" i="31"/>
  <c r="AS27" i="31"/>
  <c r="F39" i="73"/>
  <c r="L21" i="73"/>
  <c r="E26" i="67"/>
  <c r="M28" i="67"/>
  <c r="E18" i="67"/>
  <c r="O27" i="31"/>
  <c r="G27" i="31"/>
  <c r="M27" i="31"/>
  <c r="D27" i="70"/>
  <c r="D26" i="70"/>
  <c r="D26" i="35" s="1"/>
  <c r="M17" i="67"/>
  <c r="X27" i="31"/>
  <c r="AH27" i="31"/>
  <c r="AP27" i="31"/>
  <c r="AX27" i="31"/>
  <c r="AJ27" i="31"/>
  <c r="AZ27" i="31"/>
  <c r="K27" i="73"/>
  <c r="L22" i="73"/>
  <c r="J20" i="73"/>
  <c r="Z27" i="31"/>
  <c r="AL27" i="31"/>
  <c r="AT27" i="31"/>
  <c r="J24" i="73"/>
  <c r="L27" i="31"/>
  <c r="AB27" i="31"/>
  <c r="AF27" i="31"/>
  <c r="AN27" i="31"/>
  <c r="AV27" i="31"/>
  <c r="F41" i="73"/>
  <c r="D39" i="73"/>
  <c r="J29" i="73"/>
  <c r="J27" i="73"/>
  <c r="V27" i="31"/>
  <c r="J16" i="73"/>
  <c r="L16" i="73"/>
  <c r="L27" i="73"/>
  <c r="E38" i="73"/>
  <c r="J21" i="73"/>
  <c r="K29" i="73"/>
  <c r="L24" i="73"/>
  <c r="D38" i="73"/>
  <c r="L20" i="73"/>
  <c r="K25" i="73"/>
  <c r="F38" i="73"/>
  <c r="F40" i="73"/>
  <c r="L29" i="73"/>
  <c r="K18" i="73"/>
  <c r="K24" i="73"/>
  <c r="K30" i="73"/>
  <c r="K17" i="73"/>
  <c r="L17" i="73"/>
  <c r="K16" i="73"/>
  <c r="J18" i="73"/>
  <c r="AM32" i="21" l="1"/>
  <c r="AI32" i="21"/>
  <c r="T32" i="21"/>
  <c r="C99" i="21"/>
  <c r="C103" i="21"/>
  <c r="C94" i="21"/>
  <c r="C101" i="21"/>
  <c r="C105" i="21"/>
  <c r="C100" i="21"/>
  <c r="C91" i="21"/>
  <c r="E34" i="67"/>
  <c r="C104" i="21"/>
  <c r="C95" i="21"/>
  <c r="E35" i="67"/>
  <c r="C98" i="21"/>
  <c r="C102" i="21"/>
  <c r="C96" i="21"/>
  <c r="C97" i="21"/>
  <c r="C92" i="21"/>
  <c r="C93" i="21"/>
  <c r="C24" i="67"/>
  <c r="M34" i="67"/>
  <c r="C19" i="67"/>
  <c r="M35" i="67"/>
  <c r="AA32" i="21"/>
  <c r="D41" i="40"/>
  <c r="D39" i="40"/>
  <c r="D40" i="40"/>
  <c r="J32" i="21"/>
  <c r="Q32" i="21"/>
  <c r="R32" i="21"/>
  <c r="G32" i="21"/>
  <c r="O32" i="21"/>
  <c r="V32" i="21"/>
  <c r="AL32" i="21"/>
  <c r="F32" i="21"/>
  <c r="W32" i="21"/>
  <c r="AG32" i="21"/>
  <c r="AH32" i="21"/>
  <c r="Z32" i="21"/>
  <c r="X32" i="21"/>
  <c r="AB32" i="21"/>
  <c r="AK32" i="21"/>
  <c r="Y32" i="21"/>
  <c r="AD32" i="21"/>
  <c r="AE32" i="21"/>
  <c r="N32" i="21"/>
  <c r="K32" i="21"/>
  <c r="L32" i="21"/>
  <c r="U32" i="21"/>
  <c r="P32" i="21"/>
  <c r="S32" i="21"/>
  <c r="C25" i="67"/>
  <c r="H32" i="21"/>
  <c r="D32" i="21"/>
  <c r="C18" i="67"/>
  <c r="U27" i="31"/>
  <c r="C16" i="67"/>
  <c r="C22" i="67"/>
  <c r="C20" i="67"/>
  <c r="C28" i="67"/>
  <c r="C15" i="67"/>
  <c r="AU27" i="31"/>
  <c r="C23" i="67"/>
  <c r="C17" i="67"/>
  <c r="C27" i="67"/>
  <c r="D27" i="31"/>
  <c r="C26" i="67"/>
  <c r="C35" i="67" l="1"/>
  <c r="C34" i="67"/>
  <c r="M32" i="21"/>
  <c r="E32" i="21"/>
  <c r="C32" i="21" l="1"/>
</calcChain>
</file>

<file path=xl/sharedStrings.xml><?xml version="1.0" encoding="utf-8"?>
<sst xmlns="http://schemas.openxmlformats.org/spreadsheetml/2006/main" count="3741" uniqueCount="697">
  <si>
    <t>List of templates</t>
  </si>
  <si>
    <t>Col 1</t>
  </si>
  <si>
    <t>Col 2</t>
  </si>
  <si>
    <t>Col 3</t>
  </si>
  <si>
    <t>Col 5</t>
  </si>
  <si>
    <t>Col 6</t>
  </si>
  <si>
    <t>Col 7</t>
  </si>
  <si>
    <t>Col 8</t>
  </si>
  <si>
    <t>Col 9</t>
  </si>
  <si>
    <t>Col 10</t>
  </si>
  <si>
    <t>Col 11</t>
  </si>
  <si>
    <t>Col 12</t>
  </si>
  <si>
    <t>Col 13</t>
  </si>
  <si>
    <t>Col 14</t>
  </si>
  <si>
    <t>Col 15</t>
  </si>
  <si>
    <t>Col 16</t>
  </si>
  <si>
    <t>Col 17</t>
  </si>
  <si>
    <t>Col 18</t>
  </si>
  <si>
    <t>Col 19</t>
  </si>
  <si>
    <t>Col 20</t>
  </si>
  <si>
    <t>Col 21</t>
  </si>
  <si>
    <t>Col 22</t>
  </si>
  <si>
    <t>Col 23</t>
  </si>
  <si>
    <t>Col 24</t>
  </si>
  <si>
    <t>Col 25</t>
  </si>
  <si>
    <t>Col 26</t>
  </si>
  <si>
    <t>Col 27</t>
  </si>
  <si>
    <t>Col 28</t>
  </si>
  <si>
    <t>Col 29</t>
  </si>
  <si>
    <t>Col 30</t>
  </si>
  <si>
    <t>Col 31</t>
  </si>
  <si>
    <t>Col 32</t>
  </si>
  <si>
    <t>Col 33</t>
  </si>
  <si>
    <t>Col 34</t>
  </si>
  <si>
    <t>Col 35</t>
  </si>
  <si>
    <t>Col 36</t>
  </si>
  <si>
    <t>Central Bank</t>
  </si>
  <si>
    <t>Finance Companies</t>
  </si>
  <si>
    <t>Structured Finance Vehicles</t>
  </si>
  <si>
    <t>Trust Companies</t>
  </si>
  <si>
    <t>Confidential when completed</t>
  </si>
  <si>
    <t xml:space="preserve">Jurisdiction: </t>
  </si>
  <si>
    <t>1 macro-mapping</t>
  </si>
  <si>
    <t>Brief description of the entity type</t>
  </si>
  <si>
    <t>EF4: Facilitation of credit creation</t>
  </si>
  <si>
    <t>Entity Type 1</t>
  </si>
  <si>
    <t>Economic Function (EF) Classification Sheet</t>
  </si>
  <si>
    <t>Economic Function (EF) Risk Metrics Sheet</t>
  </si>
  <si>
    <t>Liabilities and Equity</t>
  </si>
  <si>
    <t>Off-balance sheet items</t>
  </si>
  <si>
    <t>Total</t>
  </si>
  <si>
    <t>Total financial assets under management (AUM)</t>
  </si>
  <si>
    <t>(2) Total assets, if financial assets are not available.</t>
  </si>
  <si>
    <t>(5) Time indication in brackets refers to the remaining maturity of the asset.</t>
  </si>
  <si>
    <t>EF1</t>
  </si>
  <si>
    <t>EF2</t>
  </si>
  <si>
    <t>EF3</t>
  </si>
  <si>
    <t>EF4</t>
  </si>
  <si>
    <t>EF5</t>
  </si>
  <si>
    <t>Entity Type 2</t>
  </si>
  <si>
    <t>Leverage</t>
  </si>
  <si>
    <t>Liquidity Transformation</t>
  </si>
  <si>
    <t>Maturity Transformation</t>
  </si>
  <si>
    <t>Credit Risk Transfer</t>
  </si>
  <si>
    <t>Overall Assessment</t>
  </si>
  <si>
    <t>Policy Tools</t>
  </si>
  <si>
    <t>Note in particular activities considered non-core to the traditional business model of the particular industry.</t>
  </si>
  <si>
    <t xml:space="preserve">Email address: </t>
  </si>
  <si>
    <t>Primary contact</t>
  </si>
  <si>
    <t xml:space="preserve">Name: </t>
  </si>
  <si>
    <t>Additional contact (if any)</t>
  </si>
  <si>
    <t xml:space="preserve">Name of entity type: </t>
  </si>
  <si>
    <t>Business activity associated with shadow banking risks</t>
  </si>
  <si>
    <t>Policy tools available or contemplated (if any) to address emerging risks</t>
  </si>
  <si>
    <t>Entity Type 3</t>
  </si>
  <si>
    <t xml:space="preserve">Institution: </t>
  </si>
  <si>
    <t xml:space="preserve">E-mail Address: </t>
  </si>
  <si>
    <t xml:space="preserve">Contact Number: </t>
  </si>
  <si>
    <t>Please refer to the accompanying reporting instructions and guidelines.</t>
  </si>
  <si>
    <t>Hedge Funds</t>
  </si>
  <si>
    <t>Credit Intermediation 1 (CI1)</t>
  </si>
  <si>
    <t>Credit Intermediation 3 (CI3)</t>
  </si>
  <si>
    <t>Credit Intermediation 2 (CI2)</t>
  </si>
  <si>
    <t>Maturity Transformation 1 (MT1)</t>
  </si>
  <si>
    <t>Maturity Transformation 2 (MT2)</t>
  </si>
  <si>
    <t>Maturity Transformation 3 (MT3)</t>
  </si>
  <si>
    <t>Credit Risk Transfer (CRT)</t>
  </si>
  <si>
    <t>Leverage 1 (L1)</t>
  </si>
  <si>
    <t>Leverage 2 (L2)</t>
  </si>
  <si>
    <t>Liquidity Transformation (LT)</t>
  </si>
  <si>
    <t>Leverage (L)</t>
  </si>
  <si>
    <t>Maturity Transformation (MT)</t>
  </si>
  <si>
    <t>Credit Intermediation (CI)</t>
  </si>
  <si>
    <t>Calculated Risk Metrics</t>
  </si>
  <si>
    <t>Pension Funds</t>
  </si>
  <si>
    <t>Financial Corporations</t>
  </si>
  <si>
    <t>Broker-Dealers</t>
  </si>
  <si>
    <t>Col 4</t>
  </si>
  <si>
    <t>Please use the table below to report any additional information, if needed.</t>
  </si>
  <si>
    <t>Col 37</t>
  </si>
  <si>
    <r>
      <rPr>
        <b/>
        <sz val="10"/>
        <color indexed="8"/>
        <rFont val="Arial"/>
        <family val="2"/>
      </rPr>
      <t>Note</t>
    </r>
    <r>
      <rPr>
        <sz val="10"/>
        <color indexed="8"/>
        <rFont val="Arial"/>
        <family val="2"/>
      </rPr>
      <t xml:space="preserve">
(detailed definition etc.)</t>
    </r>
  </si>
  <si>
    <t>Notes</t>
  </si>
  <si>
    <t>S12</t>
  </si>
  <si>
    <t>S121</t>
  </si>
  <si>
    <r>
      <rPr>
        <b/>
        <sz val="10"/>
        <color indexed="8"/>
        <rFont val="Arial"/>
        <family val="2"/>
      </rPr>
      <t>Source</t>
    </r>
    <r>
      <rPr>
        <sz val="10"/>
        <color indexed="8"/>
        <rFont val="Arial"/>
        <family val="2"/>
      </rPr>
      <t xml:space="preserve">
(description, confidentiality, URL)
(Note 1)</t>
    </r>
  </si>
  <si>
    <t>DTCs</t>
  </si>
  <si>
    <t>Insurance Corporations</t>
  </si>
  <si>
    <t>macro-mapping reference</t>
  </si>
  <si>
    <t>OFIs</t>
  </si>
  <si>
    <t>Fixed Income Funds</t>
  </si>
  <si>
    <t>*: Proxies and estimates are acceptable if hard data are not available.</t>
  </si>
  <si>
    <t>Brief description of the reasons for the classification into the EF</t>
  </si>
  <si>
    <r>
      <t>How is the entity type linked to the macro-mapping template</t>
    </r>
    <r>
      <rPr>
        <sz val="10"/>
        <color indexed="8"/>
        <rFont val="Arial"/>
        <family val="2"/>
      </rPr>
      <t xml:space="preserve"> (e.g. column reference in "1 macro-mapping" sheet)?</t>
    </r>
  </si>
  <si>
    <t>Onshore funds
(domiciled domestically)</t>
  </si>
  <si>
    <t>Entity Type 4</t>
  </si>
  <si>
    <t>Entity Type 5</t>
  </si>
  <si>
    <t>Entity Type 6</t>
  </si>
  <si>
    <t>Entity Type 7</t>
  </si>
  <si>
    <t>Entity Type 8</t>
  </si>
  <si>
    <t>EF2:  Loan provision that is dependent on short-term funding or on secured funding of assets</t>
  </si>
  <si>
    <t>EF3:  Intermediation of market activities that is dependent on short-term funding or on secured funding of client assets</t>
  </si>
  <si>
    <t>Offshore funds
(domiciled abroad), managed/marketed domestically</t>
  </si>
  <si>
    <t>Not Shadow Banking: Entity types that are assessed NOT to engage in credit intermediation or NOT to engage in any activities as described by the five economic functions</t>
  </si>
  <si>
    <t>Brief description of the reasons for the NOT classification into shadow banking</t>
  </si>
  <si>
    <r>
      <rPr>
        <i/>
        <sz val="10"/>
        <color indexed="8"/>
        <rFont val="Arial"/>
        <family val="2"/>
      </rPr>
      <t>of which</t>
    </r>
    <r>
      <rPr>
        <sz val="10"/>
        <color indexed="8"/>
        <rFont val="Arial"/>
        <family val="2"/>
      </rPr>
      <t xml:space="preserve">: </t>
    </r>
    <r>
      <rPr>
        <u/>
        <sz val="10"/>
        <color indexed="8"/>
        <rFont val="Arial"/>
        <family val="2"/>
      </rPr>
      <t>defined benefits</t>
    </r>
  </si>
  <si>
    <r>
      <rPr>
        <i/>
        <sz val="10"/>
        <color indexed="8"/>
        <rFont val="Arial"/>
        <family val="2"/>
      </rPr>
      <t>of which</t>
    </r>
    <r>
      <rPr>
        <sz val="10"/>
        <color indexed="8"/>
        <rFont val="Arial"/>
        <family val="2"/>
      </rPr>
      <t xml:space="preserve">: </t>
    </r>
    <r>
      <rPr>
        <u/>
        <sz val="10"/>
        <color indexed="8"/>
        <rFont val="Arial"/>
        <family val="2"/>
      </rPr>
      <t>defined contributions</t>
    </r>
  </si>
  <si>
    <t>Col 38</t>
  </si>
  <si>
    <t>Col 39</t>
  </si>
  <si>
    <t xml:space="preserve">Domestic currency : </t>
  </si>
  <si>
    <t>as of end-year</t>
  </si>
  <si>
    <t>Supplementary Template: Credit and Lending Assets</t>
  </si>
  <si>
    <t>MMFs</t>
  </si>
  <si>
    <t>Credit Assets
(Note 2)</t>
  </si>
  <si>
    <r>
      <t>of which</t>
    </r>
    <r>
      <rPr>
        <sz val="10"/>
        <color indexed="8"/>
        <rFont val="Arial"/>
        <family val="2"/>
      </rPr>
      <t>: loans
(Note 3)</t>
    </r>
  </si>
  <si>
    <t>Other Investment Funds</t>
  </si>
  <si>
    <t>Wholesale Funding
(Note 2)</t>
  </si>
  <si>
    <r>
      <t>of which</t>
    </r>
    <r>
      <rPr>
        <sz val="10"/>
        <color indexed="8"/>
        <rFont val="Arial"/>
        <family val="2"/>
      </rPr>
      <t>:
short-term
(Note 3)</t>
    </r>
  </si>
  <si>
    <t xml:space="preserve">(3) Short-term is defined as a residual maturity of less than 12 months. </t>
  </si>
  <si>
    <t>Supplementary Template: Wholesale Funding</t>
  </si>
  <si>
    <t>claims on</t>
  </si>
  <si>
    <t>liabilities to</t>
  </si>
  <si>
    <t xml:space="preserve">Pension Funds
</t>
  </si>
  <si>
    <t xml:space="preserve">OFIs
</t>
  </si>
  <si>
    <r>
      <t>Interconnectedness</t>
    </r>
    <r>
      <rPr>
        <sz val="13"/>
        <color indexed="9"/>
        <rFont val="Arial"/>
        <family val="2"/>
      </rPr>
      <t xml:space="preserve"> (time series)</t>
    </r>
  </si>
  <si>
    <r>
      <t>Interconnectedness</t>
    </r>
    <r>
      <rPr>
        <sz val="13"/>
        <color indexed="9"/>
        <rFont val="Arial"/>
        <family val="2"/>
      </rPr>
      <t xml:space="preserve"> (</t>
    </r>
    <r>
      <rPr>
        <i/>
        <sz val="13"/>
        <color indexed="9"/>
        <rFont val="Arial"/>
        <family val="2"/>
      </rPr>
      <t>whom-to-whom</t>
    </r>
    <r>
      <rPr>
        <sz val="13"/>
        <color indexed="9"/>
        <rFont val="Arial"/>
        <family val="2"/>
      </rPr>
      <t>)</t>
    </r>
  </si>
  <si>
    <t>Insurance Corporations'</t>
  </si>
  <si>
    <t>Pension Funds'</t>
  </si>
  <si>
    <t>OFIs'</t>
  </si>
  <si>
    <t xml:space="preserve">Insurance Companies
</t>
  </si>
  <si>
    <t>Entity Type 9</t>
  </si>
  <si>
    <t>Entity Type 10</t>
  </si>
  <si>
    <r>
      <t>Financial assets at end-year</t>
    </r>
    <r>
      <rPr>
        <sz val="10"/>
        <rFont val="Arial"/>
        <family val="2"/>
      </rPr>
      <t xml:space="preserve"> (Note 2)</t>
    </r>
  </si>
  <si>
    <r>
      <t>EF1:  Management of collective investment vehicles with features that make them susceptible to runs</t>
    </r>
    <r>
      <rPr>
        <sz val="12"/>
        <color indexed="56"/>
        <rFont val="Arial"/>
        <family val="2"/>
      </rPr>
      <t xml:space="preserve"> (Note 4)</t>
    </r>
  </si>
  <si>
    <r>
      <t>EF5: Securitisation-based credit intermediation and funding of financial entities</t>
    </r>
    <r>
      <rPr>
        <sz val="12"/>
        <color indexed="21"/>
        <rFont val="Arial"/>
        <family val="2"/>
      </rPr>
      <t xml:space="preserve"> (Note 5)</t>
    </r>
  </si>
  <si>
    <t>(4) Collective Investment Vehicles are usually not prudentially consolidated in banking groups. However, if there are any prudentially consolidated entity types in this economic function category, please report the number in a separate note.</t>
  </si>
  <si>
    <t>(3) Please indicate the sources used to fill in this template (e.g. supervisory data, market data, other).</t>
  </si>
  <si>
    <t>EF1:  Management of collective investment vehicles with features that make them susceptible to runs</t>
  </si>
  <si>
    <t>Assets</t>
  </si>
  <si>
    <t>Gross notional exposure (GNE)</t>
  </si>
  <si>
    <t>(1)</t>
  </si>
  <si>
    <t>(2)</t>
  </si>
  <si>
    <t>(3)</t>
  </si>
  <si>
    <t>(4)</t>
  </si>
  <si>
    <t>(5)</t>
  </si>
  <si>
    <t>(6)</t>
  </si>
  <si>
    <t>(7)</t>
  </si>
  <si>
    <t>(8)</t>
  </si>
  <si>
    <t>(9)</t>
  </si>
  <si>
    <t>(10)</t>
  </si>
  <si>
    <t>(11)</t>
  </si>
  <si>
    <t>(12)</t>
  </si>
  <si>
    <t>(13)</t>
  </si>
  <si>
    <t>(14)</t>
  </si>
  <si>
    <t>(15)</t>
  </si>
  <si>
    <t>(16)</t>
  </si>
  <si>
    <t>(17)</t>
  </si>
  <si>
    <t>(18)</t>
  </si>
  <si>
    <t>Liquidity Transformation 1 (LT1)</t>
  </si>
  <si>
    <t>Credit Risk Transfer 1 (CRT1)</t>
  </si>
  <si>
    <t>On- and Off-Balance Sheet Items</t>
  </si>
  <si>
    <t>(19)</t>
  </si>
  <si>
    <t>Formula</t>
  </si>
  <si>
    <t>= 3 / 1</t>
  </si>
  <si>
    <t>= 4 / 1</t>
  </si>
  <si>
    <t>= (3 + 18) / (1 + 17)</t>
  </si>
  <si>
    <t>= (5 - 10 - 14) / 1</t>
  </si>
  <si>
    <t>= (11 + 15) / 6</t>
  </si>
  <si>
    <t>= 18 / (1 + 17)</t>
  </si>
  <si>
    <t>= 2 / 1</t>
  </si>
  <si>
    <t>= (2 + 14) / (1 + 13)</t>
  </si>
  <si>
    <t>= (4 - 9 - 12) / 1</t>
  </si>
  <si>
    <t>= 10 / 5</t>
  </si>
  <si>
    <t>= 11 / 7</t>
  </si>
  <si>
    <t>= 14 / (1 + 13)</t>
  </si>
  <si>
    <t>= 1 / 13</t>
  </si>
  <si>
    <t>= (1 + 17) / 13</t>
  </si>
  <si>
    <t>= 1 / 12</t>
  </si>
  <si>
    <t>= (1 + 13) / 12</t>
  </si>
  <si>
    <r>
      <t xml:space="preserve">Qualitative Explanation
</t>
    </r>
    <r>
      <rPr>
        <sz val="10"/>
        <color indexed="8"/>
        <rFont val="Arial"/>
        <family val="2"/>
      </rPr>
      <t>(Note 1)</t>
    </r>
  </si>
  <si>
    <t>(1) Please indicate in case you make recourse to other definitions (e.g. of "credit assets", "long-term", "short-term", "liquid", or "off-balance sheet"). Jurisdictions can also use this field to provide qualitative information if the balance sheet items are not available.</t>
  </si>
  <si>
    <r>
      <t>Total balance sheet financial assets</t>
    </r>
    <r>
      <rPr>
        <sz val="10"/>
        <color indexed="8"/>
        <rFont val="Arial"/>
        <family val="2"/>
      </rPr>
      <t xml:space="preserve"> (Note 2)</t>
    </r>
  </si>
  <si>
    <r>
      <t xml:space="preserve">(3) Amount of </t>
    </r>
    <r>
      <rPr>
        <i/>
        <sz val="10"/>
        <color indexed="8"/>
        <rFont val="Arial"/>
        <family val="2"/>
      </rPr>
      <t>loans and receivables</t>
    </r>
    <r>
      <rPr>
        <sz val="10"/>
        <color indexed="8"/>
        <rFont val="Arial"/>
        <family val="2"/>
      </rPr>
      <t xml:space="preserve">, </t>
    </r>
    <r>
      <rPr>
        <i/>
        <sz val="10"/>
        <color indexed="8"/>
        <rFont val="Arial"/>
        <family val="2"/>
      </rPr>
      <t>investments in debt securities</t>
    </r>
    <r>
      <rPr>
        <sz val="10"/>
        <color indexed="8"/>
        <rFont val="Arial"/>
        <family val="2"/>
      </rPr>
      <t xml:space="preserve">, and other </t>
    </r>
    <r>
      <rPr>
        <i/>
        <sz val="10"/>
        <color indexed="8"/>
        <rFont val="Arial"/>
        <family val="2"/>
      </rPr>
      <t>credit-related assets,</t>
    </r>
    <r>
      <rPr>
        <sz val="10"/>
        <color indexed="8"/>
        <rFont val="Arial"/>
        <family val="2"/>
      </rPr>
      <t xml:space="preserve"> e.g. government debt and other debt instruments. Please exclude </t>
    </r>
    <r>
      <rPr>
        <i/>
        <sz val="10"/>
        <color indexed="8"/>
        <rFont val="Arial"/>
        <family val="2"/>
      </rPr>
      <t xml:space="preserve">intercompany receivables </t>
    </r>
    <r>
      <rPr>
        <sz val="10"/>
        <color indexed="8"/>
        <rFont val="Arial"/>
        <family val="2"/>
      </rPr>
      <t>(i.e. balances between companies within a group), if possible.</t>
    </r>
  </si>
  <si>
    <r>
      <t xml:space="preserve">(4) Amount of </t>
    </r>
    <r>
      <rPr>
        <i/>
        <sz val="10"/>
        <color indexed="8"/>
        <rFont val="Arial"/>
        <family val="2"/>
      </rPr>
      <t>loans and receivables</t>
    </r>
    <r>
      <rPr>
        <sz val="10"/>
        <color indexed="8"/>
        <rFont val="Arial"/>
        <family val="2"/>
      </rPr>
      <t>.</t>
    </r>
  </si>
  <si>
    <r>
      <t>Credit assets</t>
    </r>
    <r>
      <rPr>
        <sz val="10"/>
        <color indexed="8"/>
        <rFont val="Arial"/>
        <family val="2"/>
      </rPr>
      <t xml:space="preserve"> (Note 3)</t>
    </r>
  </si>
  <si>
    <r>
      <t>Long-term assets
(&gt; 12 months)</t>
    </r>
    <r>
      <rPr>
        <sz val="10"/>
        <color indexed="8"/>
        <rFont val="Arial"/>
        <family val="2"/>
      </rPr>
      <t xml:space="preserve"> (Note 5)</t>
    </r>
  </si>
  <si>
    <r>
      <t>Short-term assets
(≤ 12 months)</t>
    </r>
    <r>
      <rPr>
        <sz val="10"/>
        <color indexed="8"/>
        <rFont val="Arial"/>
        <family val="2"/>
      </rPr>
      <t xml:space="preserve"> (Note 5)</t>
    </r>
  </si>
  <si>
    <r>
      <t>Short-term assets
(≤ 3 months)</t>
    </r>
    <r>
      <rPr>
        <sz val="10"/>
        <color indexed="8"/>
        <rFont val="Arial"/>
        <family val="2"/>
      </rPr>
      <t xml:space="preserve">  (Note 5)</t>
    </r>
  </si>
  <si>
    <r>
      <rPr>
        <i/>
        <sz val="10"/>
        <color indexed="8"/>
        <rFont val="Arial"/>
        <family val="2"/>
      </rPr>
      <t>of which</t>
    </r>
    <r>
      <rPr>
        <sz val="10"/>
        <color indexed="8"/>
        <rFont val="Arial"/>
        <family val="2"/>
      </rPr>
      <t xml:space="preserve">: </t>
    </r>
    <r>
      <rPr>
        <b/>
        <sz val="10"/>
        <color indexed="8"/>
        <rFont val="Arial"/>
        <family val="2"/>
      </rPr>
      <t>loans</t>
    </r>
    <r>
      <rPr>
        <sz val="10"/>
        <color indexed="8"/>
        <rFont val="Arial"/>
        <family val="2"/>
      </rPr>
      <t xml:space="preserve"> (Note 4)</t>
    </r>
  </si>
  <si>
    <t>= credit assets / total financial assets</t>
  </si>
  <si>
    <t>= loans / total financial assets</t>
  </si>
  <si>
    <t>= credit assets / AUM</t>
  </si>
  <si>
    <t>= loans / AUM</t>
  </si>
  <si>
    <t>= credit off balance sheet exposures / (AUM + total off balance sheet exposures)</t>
  </si>
  <si>
    <t>= AUM / NAV</t>
  </si>
  <si>
    <t>= (AUM + total off balance sheet exposures) / NAV</t>
  </si>
  <si>
    <t>= (credit assets + credit off balance sheet exposures) / (AUM + total off balance sheet exposures)</t>
  </si>
  <si>
    <t>= (long term assets - long term liabilities - nonredeemable equity) / AUM</t>
  </si>
  <si>
    <t>Description</t>
  </si>
  <si>
    <t>= (credit assets + credit off balance sheet exposures) / (total financial assets + total off balance sheet exposures)</t>
  </si>
  <si>
    <t>= credit off balance sheet exposures / (total financial assets + total off balance sheet exposures)</t>
  </si>
  <si>
    <t>= total financial assets / equity</t>
  </si>
  <si>
    <t>= (total financial assets + total off balance sheet exposures) / equity</t>
  </si>
  <si>
    <t xml:space="preserve">    </t>
  </si>
  <si>
    <t>3 interconnectedness</t>
  </si>
  <si>
    <t>2 supplementary templates</t>
  </si>
  <si>
    <t>4 classification of non-bank entities into and outside of economic functions (a-b)</t>
  </si>
  <si>
    <r>
      <t xml:space="preserve">= (short term liabilities </t>
    </r>
    <r>
      <rPr>
        <sz val="11"/>
        <color indexed="63"/>
        <rFont val="Arial"/>
        <family val="2"/>
      </rPr>
      <t>[≤ 12 months]</t>
    </r>
    <r>
      <rPr>
        <sz val="11"/>
        <color theme="1"/>
        <rFont val="Arial"/>
        <family val="2"/>
      </rPr>
      <t xml:space="preserve"> + redeemable equity </t>
    </r>
    <r>
      <rPr>
        <sz val="11"/>
        <color indexed="63"/>
        <rFont val="Arial"/>
        <family val="2"/>
      </rPr>
      <t>[≤  12 months]</t>
    </r>
    <r>
      <rPr>
        <sz val="11"/>
        <color theme="1"/>
        <rFont val="Arial"/>
        <family val="2"/>
      </rPr>
      <t xml:space="preserve">) / short term assets </t>
    </r>
    <r>
      <rPr>
        <sz val="11"/>
        <color indexed="63"/>
        <rFont val="Arial"/>
        <family val="2"/>
      </rPr>
      <t>[≤ 12 months]</t>
    </r>
  </si>
  <si>
    <r>
      <rPr>
        <i/>
        <sz val="10"/>
        <color indexed="8"/>
        <rFont val="Arial"/>
        <family val="2"/>
      </rPr>
      <t xml:space="preserve">of which:
</t>
    </r>
    <r>
      <rPr>
        <sz val="10"/>
        <color indexed="8"/>
        <rFont val="Arial"/>
        <family val="2"/>
      </rPr>
      <t>banks</t>
    </r>
  </si>
  <si>
    <t xml:space="preserve">Unit multiplier (e.g. 1,000) : </t>
  </si>
  <si>
    <t>Additional questions</t>
  </si>
  <si>
    <t xml:space="preserve">Yes (URL link) / No : </t>
  </si>
  <si>
    <t>S122
- S12201</t>
  </si>
  <si>
    <t>S123
- S12301</t>
  </si>
  <si>
    <t>S126
- S12601</t>
  </si>
  <si>
    <t>S127
- S12701</t>
  </si>
  <si>
    <t>S124
- S12401</t>
  </si>
  <si>
    <t>S129
- S12901</t>
  </si>
  <si>
    <t>S128
- S12801</t>
  </si>
  <si>
    <t>Main Template for the Macro-Mapping - from Flow of Funds / National Financial Accounts Data *</t>
  </si>
  <si>
    <t>Please fill in the template in domestic currency and unit multiplier specified on the cover page.</t>
  </si>
  <si>
    <t>(2) Please fill in the template in domestic currency and unit multiplier specified on the cover page.</t>
  </si>
  <si>
    <t>S12201 to S12901</t>
  </si>
  <si>
    <t>Please fill in the template using the domestic currency and unit multiplier specified on the cover page.</t>
  </si>
  <si>
    <r>
      <rPr>
        <i/>
        <sz val="10"/>
        <color indexed="8"/>
        <rFont val="Arial"/>
        <family val="2"/>
      </rPr>
      <t xml:space="preserve">of which:
</t>
    </r>
    <r>
      <rPr>
        <sz val="10"/>
        <color indexed="8"/>
        <rFont val="Arial"/>
        <family val="2"/>
      </rPr>
      <t>other</t>
    </r>
  </si>
  <si>
    <t>Col 40</t>
  </si>
  <si>
    <r>
      <t>Stock of financial assets</t>
    </r>
    <r>
      <rPr>
        <sz val="10"/>
        <color indexed="10"/>
        <rFont val="Arial"/>
        <family val="2"/>
      </rPr>
      <t xml:space="preserve">
(Note 1)</t>
    </r>
    <r>
      <rPr>
        <b/>
        <sz val="10"/>
        <color indexed="10"/>
        <rFont val="Arial"/>
        <family val="2"/>
      </rPr>
      <t xml:space="preserve">
 </t>
    </r>
    <r>
      <rPr>
        <sz val="10"/>
        <color indexed="8"/>
        <rFont val="Arial"/>
        <family val="2"/>
      </rPr>
      <t xml:space="preserve"> 
as of end-year</t>
    </r>
  </si>
  <si>
    <t>Deposit-Taking Corporations (DTCs)
(Note 3)</t>
  </si>
  <si>
    <t>Public Financial Institutions
(Note 4)</t>
  </si>
  <si>
    <t>Insurance Corporations
(Note 5)</t>
  </si>
  <si>
    <t>Pension Funds
(Note 5)</t>
  </si>
  <si>
    <t>Other Financial Intermediaries (OFIs)
(Note 6)</t>
  </si>
  <si>
    <t>Money Market Funds (MMFs)
(Note 7)</t>
  </si>
  <si>
    <r>
      <rPr>
        <i/>
        <sz val="10"/>
        <color indexed="8"/>
        <rFont val="Arial"/>
        <family val="2"/>
      </rPr>
      <t>of which</t>
    </r>
    <r>
      <rPr>
        <sz val="10"/>
        <color indexed="8"/>
        <rFont val="Arial"/>
        <family val="2"/>
      </rPr>
      <t xml:space="preserve">: </t>
    </r>
    <r>
      <rPr>
        <u/>
        <sz val="10"/>
        <color indexed="8"/>
        <rFont val="Arial"/>
        <family val="2"/>
      </rPr>
      <t xml:space="preserve">constant NAV
</t>
    </r>
    <r>
      <rPr>
        <sz val="10"/>
        <color indexed="8"/>
        <rFont val="Arial"/>
        <family val="2"/>
      </rPr>
      <t>(Note 7)</t>
    </r>
  </si>
  <si>
    <r>
      <rPr>
        <i/>
        <sz val="10"/>
        <color indexed="8"/>
        <rFont val="Arial"/>
        <family val="2"/>
      </rPr>
      <t>of which</t>
    </r>
    <r>
      <rPr>
        <sz val="10"/>
        <color indexed="8"/>
        <rFont val="Arial"/>
        <family val="2"/>
      </rPr>
      <t xml:space="preserve">: </t>
    </r>
    <r>
      <rPr>
        <u/>
        <sz val="10"/>
        <color indexed="8"/>
        <rFont val="Arial"/>
        <family val="2"/>
      </rPr>
      <t xml:space="preserve">variable NAV
</t>
    </r>
    <r>
      <rPr>
        <sz val="10"/>
        <color indexed="8"/>
        <rFont val="Arial"/>
        <family val="2"/>
      </rPr>
      <t>(Note 7)</t>
    </r>
  </si>
  <si>
    <t>(5) If data for Insurance Companies and Pension Funds can not be separated, please fill the aggregated number in the Insurance Companies' cells and explain that in the Note cell.</t>
  </si>
  <si>
    <t>(3) Deposit-Taking Corporations include banks and other corporations that raise funds through deposits and other equivalent instruments.</t>
  </si>
  <si>
    <r>
      <rPr>
        <b/>
        <sz val="10"/>
        <color indexed="8"/>
        <rFont val="Arial"/>
        <family val="2"/>
      </rPr>
      <t>Source</t>
    </r>
    <r>
      <rPr>
        <sz val="10"/>
        <color indexed="8"/>
        <rFont val="Arial"/>
        <family val="2"/>
      </rPr>
      <t xml:space="preserve">
(description, confidentiality, URL)
(Note 2)</t>
    </r>
  </si>
  <si>
    <r>
      <rPr>
        <i/>
        <sz val="10"/>
        <color indexed="8"/>
        <rFont val="Arial"/>
        <family val="2"/>
      </rPr>
      <t>of which</t>
    </r>
    <r>
      <rPr>
        <sz val="10"/>
        <color indexed="8"/>
        <rFont val="Arial"/>
        <family val="2"/>
      </rPr>
      <t>: prudentially consolidated in banking groups</t>
    </r>
  </si>
  <si>
    <r>
      <t>MMFs</t>
    </r>
    <r>
      <rPr>
        <sz val="10"/>
        <color indexed="8"/>
        <rFont val="Arial"/>
        <family val="2"/>
      </rPr>
      <t xml:space="preserve">
(Note 1)</t>
    </r>
  </si>
  <si>
    <r>
      <t>Trust Companies</t>
    </r>
    <r>
      <rPr>
        <sz val="10"/>
        <color indexed="8"/>
        <rFont val="Arial"/>
        <family val="2"/>
      </rPr>
      <t xml:space="preserve">
(Note 1)</t>
    </r>
  </si>
  <si>
    <r>
      <t>Finance Companies</t>
    </r>
    <r>
      <rPr>
        <sz val="10"/>
        <color indexed="8"/>
        <rFont val="Arial"/>
        <family val="2"/>
      </rPr>
      <t xml:space="preserve">
(Note 1)</t>
    </r>
  </si>
  <si>
    <r>
      <t>Broker Dealers</t>
    </r>
    <r>
      <rPr>
        <sz val="10"/>
        <color indexed="8"/>
        <rFont val="Arial"/>
        <family val="2"/>
      </rPr>
      <t xml:space="preserve">
(Note 1)</t>
    </r>
  </si>
  <si>
    <t>Claims on / liabilities to Col 7</t>
  </si>
  <si>
    <t>Claims on / liabilities to Col 8</t>
  </si>
  <si>
    <t>Claims on / liabilities to Col 11</t>
  </si>
  <si>
    <t>Claims on / liabilities to Col 12</t>
  </si>
  <si>
    <t>Claims on / liabilities to Col 15</t>
  </si>
  <si>
    <t>Claims on / liabilities to Col 24</t>
  </si>
  <si>
    <t>Claims on / liabilities to Col 25</t>
  </si>
  <si>
    <t>Claims on / liabilities to Col 26</t>
  </si>
  <si>
    <t xml:space="preserve">General remarks :   </t>
  </si>
  <si>
    <t xml:space="preserve">Yes (brief description) / No : </t>
  </si>
  <si>
    <t>5 risk metrics for classified entitles</t>
  </si>
  <si>
    <t>Reporting templates for shadow banking exercise</t>
  </si>
  <si>
    <t>Domestic currency and unit multiplier used for reporting all values in the templates</t>
  </si>
  <si>
    <t>1. Is there an established system of national financial accounts (e.g. 'Flow of Funds') in your jurisdiction? If yes, please provide the URL link.</t>
  </si>
  <si>
    <t>Leverage 3 (L3)</t>
  </si>
  <si>
    <t>= GNE / NAV</t>
  </si>
  <si>
    <r>
      <t>Liquid assets (broad definition)</t>
    </r>
    <r>
      <rPr>
        <sz val="10"/>
        <color indexed="8"/>
        <rFont val="Arial"/>
        <family val="2"/>
      </rPr>
      <t xml:space="preserve"> (Note 6)</t>
    </r>
  </si>
  <si>
    <r>
      <t xml:space="preserve">= (short term liabilities </t>
    </r>
    <r>
      <rPr>
        <sz val="11"/>
        <color indexed="63"/>
        <rFont val="Arial"/>
        <family val="2"/>
      </rPr>
      <t>[≤ 30 days]</t>
    </r>
    <r>
      <rPr>
        <sz val="11"/>
        <color theme="1"/>
        <rFont val="Arial"/>
        <family val="2"/>
      </rPr>
      <t xml:space="preserve"> + redeemable equity </t>
    </r>
    <r>
      <rPr>
        <sz val="11"/>
        <color indexed="63"/>
        <rFont val="Arial"/>
        <family val="2"/>
      </rPr>
      <t>[≤  30 days]</t>
    </r>
    <r>
      <rPr>
        <sz val="11"/>
        <color theme="1"/>
        <rFont val="Arial"/>
        <family val="2"/>
      </rPr>
      <t xml:space="preserve">) / short term assets </t>
    </r>
    <r>
      <rPr>
        <sz val="11"/>
        <color indexed="63"/>
        <rFont val="Arial"/>
        <family val="2"/>
      </rPr>
      <t>[≤ 3 months]</t>
    </r>
  </si>
  <si>
    <t>Liquidity Transformation 2 (LT2)</t>
  </si>
  <si>
    <t>Liquidity Transformation 3 (LT3)</t>
  </si>
  <si>
    <t>= (AUM - liquid assets [narrow] + short term liabilities [≤ 30 days] + redeemable equity [≤ 30 days]) / AUM</t>
  </si>
  <si>
    <t>= (AUM - liquid assets [broad] + short term liabilities [≤ 30 days] + redeemable equity [≤ 30 days]) / AUM</t>
  </si>
  <si>
    <r>
      <t>Liquid assets (narrow definition)</t>
    </r>
    <r>
      <rPr>
        <sz val="10"/>
        <color indexed="8"/>
        <rFont val="Arial"/>
        <family val="2"/>
      </rPr>
      <t xml:space="preserve"> (Note 7)</t>
    </r>
  </si>
  <si>
    <t>= (12 + 16) / 7</t>
  </si>
  <si>
    <t>= (1 - 9 + 12 + 16) / 1</t>
  </si>
  <si>
    <t>= (1 - 8 + 12 + 16) / 1</t>
  </si>
  <si>
    <t>= 2 / 13</t>
  </si>
  <si>
    <r>
      <t>Long-term liabilities
(&gt; 12 months)</t>
    </r>
    <r>
      <rPr>
        <sz val="10"/>
        <color indexed="8"/>
        <rFont val="Arial"/>
        <family val="2"/>
      </rPr>
      <t xml:space="preserve"> (Note 8)</t>
    </r>
  </si>
  <si>
    <r>
      <t>Short-term liabilities
(≤ 12 months)</t>
    </r>
    <r>
      <rPr>
        <sz val="10"/>
        <color indexed="8"/>
        <rFont val="Arial"/>
        <family val="2"/>
      </rPr>
      <t xml:space="preserve"> (Note 8)</t>
    </r>
  </si>
  <si>
    <r>
      <t>Short-term liabilities
(≤ 30 days)</t>
    </r>
    <r>
      <rPr>
        <sz val="10"/>
        <color indexed="8"/>
        <rFont val="Arial"/>
        <family val="2"/>
      </rPr>
      <t xml:space="preserve"> (Note 8)</t>
    </r>
  </si>
  <si>
    <r>
      <t>Net Asset Value (NAV)</t>
    </r>
    <r>
      <rPr>
        <sz val="10"/>
        <color indexed="8"/>
        <rFont val="Arial"/>
        <family val="2"/>
      </rPr>
      <t xml:space="preserve"> (Note 9)</t>
    </r>
  </si>
  <si>
    <r>
      <t>Shareholders' equity
(&gt; 12 months)</t>
    </r>
    <r>
      <rPr>
        <sz val="10"/>
        <color indexed="8"/>
        <rFont val="Arial"/>
        <family val="2"/>
      </rPr>
      <t xml:space="preserve"> (Note 8)</t>
    </r>
  </si>
  <si>
    <r>
      <t>Shareholders' equity
(≤ 12 months)</t>
    </r>
    <r>
      <rPr>
        <sz val="10"/>
        <color indexed="8"/>
        <rFont val="Arial"/>
        <family val="2"/>
      </rPr>
      <t xml:space="preserve"> (Note 8)</t>
    </r>
  </si>
  <si>
    <r>
      <t>Shareholders' equity
(≤ 30 days)</t>
    </r>
    <r>
      <rPr>
        <sz val="10"/>
        <color indexed="8"/>
        <rFont val="Arial"/>
        <family val="2"/>
      </rPr>
      <t xml:space="preserve"> (Note 8)</t>
    </r>
  </si>
  <si>
    <r>
      <t>Total or sample indicator</t>
    </r>
    <r>
      <rPr>
        <sz val="10"/>
        <color indexed="8"/>
        <rFont val="Arial"/>
        <family val="2"/>
      </rPr>
      <t xml:space="preserve"> (Note 12)</t>
    </r>
  </si>
  <si>
    <t>(11) Off-balance sheet credit risk exposures, e.g. due to contingent liabilities such as credit guarantees or lines of credit, and where applicable, credit default swaps (CDS).</t>
  </si>
  <si>
    <t>(10) The residual interest in the assets of the entity after deducting all its liabilities.</t>
  </si>
  <si>
    <t>(9) Net assets attributable to investors.</t>
  </si>
  <si>
    <t>(8) Time indication in brackets refers to the time within which liabilities or shares are redeemable.</t>
  </si>
  <si>
    <r>
      <t xml:space="preserve">(7) In a </t>
    </r>
    <r>
      <rPr>
        <u/>
        <sz val="10"/>
        <rFont val="Arial"/>
        <family val="2"/>
      </rPr>
      <t>narrow definition</t>
    </r>
    <r>
      <rPr>
        <sz val="10"/>
        <rFont val="Arial"/>
        <family val="2"/>
      </rPr>
      <t>, liquid assets only include cash and cash equivalents.</t>
    </r>
  </si>
  <si>
    <t>(6) Liquid assets are considered all assets that can be easily and immediately converted into cash at little or no loss of value during a time of stress, e.g. due to low credit and market risk, ease and certainty of valuation, low correlation with risky assets, listed on a developed and recognised exchange market, and because they are traded on an active and sizable market characterised by the presence of committed market makers, low volatility,</t>
  </si>
  <si>
    <t xml:space="preserve">      and historically flight to quality behaviour (see characteristics and definition of High Quality Liquid Assets (HQLAs) in Par 1, Section II.A in the BCBS' Basel III Liquidity Coverage Ratio for additional guidance, http://www.bis.org/publ/bcbs238.pdf).</t>
  </si>
  <si>
    <r>
      <t xml:space="preserve">      In a </t>
    </r>
    <r>
      <rPr>
        <u/>
        <sz val="10"/>
        <rFont val="Arial"/>
        <family val="2"/>
      </rPr>
      <t>broad definition</t>
    </r>
    <r>
      <rPr>
        <sz val="10"/>
        <rFont val="Arial"/>
        <family val="2"/>
      </rPr>
      <t>, liquid assets include HQLAs, such as cash and equivalents, short-term investments (e.g., investments in money market funds), and government securities with a 0% risk-weight under the Basel II Standardised Approach for credit risk, traded in large, deep and active repo or cash markets with a proven record as a reliable source of liquidity in the markets even during stressed market conditions.</t>
    </r>
  </si>
  <si>
    <r>
      <t>Equity</t>
    </r>
    <r>
      <rPr>
        <sz val="10"/>
        <color indexed="8"/>
        <rFont val="Arial"/>
        <family val="2"/>
      </rPr>
      <t xml:space="preserve"> (Note 10)</t>
    </r>
  </si>
  <si>
    <t>= (long term assets - long term liabilities - equity) / total financial assets</t>
  </si>
  <si>
    <r>
      <t xml:space="preserve">= short term liabilities </t>
    </r>
    <r>
      <rPr>
        <sz val="11"/>
        <color indexed="63"/>
        <rFont val="Arial"/>
        <family val="2"/>
      </rPr>
      <t>[≤ 12 months]</t>
    </r>
    <r>
      <rPr>
        <sz val="11"/>
        <color theme="1"/>
        <rFont val="Arial"/>
        <family val="2"/>
      </rPr>
      <t xml:space="preserve"> / short term assets </t>
    </r>
    <r>
      <rPr>
        <sz val="11"/>
        <color indexed="63"/>
        <rFont val="Arial"/>
        <family val="2"/>
      </rPr>
      <t>[≤ 12 months]</t>
    </r>
  </si>
  <si>
    <r>
      <t xml:space="preserve">= short term liabilities </t>
    </r>
    <r>
      <rPr>
        <sz val="11"/>
        <color indexed="63"/>
        <rFont val="Arial"/>
        <family val="2"/>
      </rPr>
      <t>[≤ 30 days]</t>
    </r>
    <r>
      <rPr>
        <sz val="11"/>
        <color theme="1"/>
        <rFont val="Arial"/>
        <family val="2"/>
      </rPr>
      <t xml:space="preserve"> / short term assets </t>
    </r>
    <r>
      <rPr>
        <sz val="11"/>
        <color indexed="63"/>
        <rFont val="Arial"/>
        <family val="2"/>
      </rPr>
      <t>[≤ 3 months]</t>
    </r>
  </si>
  <si>
    <t>= 11 / 6</t>
  </si>
  <si>
    <t>= (total financial assets - liquid assets [narrow] + short term liabilities [≤ 30 days]) / total financial assets</t>
  </si>
  <si>
    <t>= (total financial assets - liquid assets [broad] + short term liabilities [≤ 30 days]) / total financial assets</t>
  </si>
  <si>
    <t>= (1 - 8 + 11) / 1</t>
  </si>
  <si>
    <t>= (1 - 7 + 11) / 1</t>
  </si>
  <si>
    <r>
      <t xml:space="preserve">= short term liabilities </t>
    </r>
    <r>
      <rPr>
        <sz val="11"/>
        <color indexed="63"/>
        <rFont val="Arial"/>
        <family val="2"/>
      </rPr>
      <t>[≤ 30 days]</t>
    </r>
    <r>
      <rPr>
        <sz val="11"/>
        <color theme="1"/>
        <rFont val="Arial"/>
        <family val="2"/>
      </rPr>
      <t xml:space="preserve"> / liquid assets [broad]</t>
    </r>
  </si>
  <si>
    <t>= short term liabilities [≤ 12 months] / short term assets [≤ 12 months]</t>
  </si>
  <si>
    <t>= short term liabilities [≤ 30 days] / short term assets [≤ 3 months]</t>
  </si>
  <si>
    <t>= short term liabilities [≤ 30 days] / liquid assets [broad]</t>
  </si>
  <si>
    <t>Banks</t>
  </si>
  <si>
    <t>S125
- S12501</t>
  </si>
  <si>
    <t>Non-MMF Investment Funds</t>
  </si>
  <si>
    <t>see memo item on the right</t>
  </si>
  <si>
    <t>(8) If data for Hedge Funds can not be separated from Other Investment Funds, please fill the aggregated number in the Other Investment Funds cells and explain that in the Note cell.</t>
  </si>
  <si>
    <t>(9) If data for Other Investment Funds can not be separated between Equity Funds and Fixed Income Funds, please fill in the aggregate number in the Other Investment Funds cells and explain that in the Note cell.</t>
  </si>
  <si>
    <t>(11) Equity Real Estate Investment Trusts (REITs) and RE Funds only invest in and own physical properties and their revenues therefore come principally from their properties' rents. Mortgage REITs and RE Funds do not invest in physical real-estate but derive most of their income from investment and ownership of debt instruments, such as property mortgages or MBS that support real-estate investments.</t>
  </si>
  <si>
    <r>
      <t>Memo items: Flow of Funds / National Financial Accounts categories</t>
    </r>
    <r>
      <rPr>
        <sz val="10"/>
        <color indexed="10"/>
        <rFont val="Arial"/>
        <family val="2"/>
      </rPr>
      <t xml:space="preserve"> (Note 16)</t>
    </r>
  </si>
  <si>
    <t>Financial Auxiliaries
(Note 15)</t>
  </si>
  <si>
    <r>
      <rPr>
        <i/>
        <sz val="10"/>
        <color indexed="8"/>
        <rFont val="Arial"/>
        <family val="2"/>
      </rPr>
      <t>of which</t>
    </r>
    <r>
      <rPr>
        <sz val="10"/>
        <color indexed="8"/>
        <rFont val="Arial"/>
        <family val="2"/>
      </rPr>
      <t>:</t>
    </r>
    <r>
      <rPr>
        <i/>
        <sz val="10"/>
        <color indexed="8"/>
        <rFont val="Arial"/>
        <family val="2"/>
      </rPr>
      <t xml:space="preserve"> </t>
    </r>
    <r>
      <rPr>
        <u/>
        <sz val="10"/>
        <color indexed="8"/>
        <rFont val="Arial"/>
        <family val="2"/>
      </rPr>
      <t>mortgage</t>
    </r>
    <r>
      <rPr>
        <sz val="10"/>
        <color indexed="8"/>
        <rFont val="Arial"/>
        <family val="2"/>
      </rPr>
      <t xml:space="preserve"> </t>
    </r>
    <r>
      <rPr>
        <sz val="10"/>
        <color indexed="8"/>
        <rFont val="Arial"/>
        <family val="2"/>
      </rPr>
      <t>REITs and RE Funds
(Note 11)</t>
    </r>
  </si>
  <si>
    <r>
      <rPr>
        <i/>
        <sz val="10"/>
        <color indexed="8"/>
        <rFont val="Arial"/>
        <family val="2"/>
      </rPr>
      <t>of which</t>
    </r>
    <r>
      <rPr>
        <sz val="10"/>
        <color indexed="8"/>
        <rFont val="Arial"/>
        <family val="2"/>
      </rPr>
      <t xml:space="preserve">:
</t>
    </r>
    <r>
      <rPr>
        <u/>
        <sz val="10"/>
        <color indexed="8"/>
        <rFont val="Arial"/>
        <family val="2"/>
      </rPr>
      <t>e</t>
    </r>
    <r>
      <rPr>
        <u/>
        <sz val="10"/>
        <color indexed="8"/>
        <rFont val="Arial"/>
        <family val="2"/>
      </rPr>
      <t>quity</t>
    </r>
    <r>
      <rPr>
        <sz val="10"/>
        <color indexed="8"/>
        <rFont val="Arial"/>
        <family val="2"/>
      </rPr>
      <t xml:space="preserve"> REITs and RE Funds
(Note 11)</t>
    </r>
  </si>
  <si>
    <t>Real Estate Investment Trusts (REITs) and RE Funds
(Note 11)</t>
  </si>
  <si>
    <r>
      <rPr>
        <i/>
        <sz val="10"/>
        <color indexed="8"/>
        <rFont val="Arial"/>
        <family val="2"/>
      </rPr>
      <t>of which</t>
    </r>
    <r>
      <rPr>
        <sz val="10"/>
        <color indexed="8"/>
        <rFont val="Arial"/>
        <family val="2"/>
      </rPr>
      <t xml:space="preserve">:
</t>
    </r>
    <r>
      <rPr>
        <u/>
        <sz val="10"/>
        <color indexed="8"/>
        <rFont val="Arial"/>
        <family val="2"/>
      </rPr>
      <t>other</t>
    </r>
    <r>
      <rPr>
        <sz val="10"/>
        <color indexed="8"/>
        <rFont val="Arial"/>
        <family val="2"/>
      </rPr>
      <t xml:space="preserve"> funds
(Note 9,10)</t>
    </r>
  </si>
  <si>
    <r>
      <rPr>
        <i/>
        <sz val="10"/>
        <color indexed="8"/>
        <rFont val="Arial"/>
        <family val="2"/>
      </rPr>
      <t>of which</t>
    </r>
    <r>
      <rPr>
        <sz val="10"/>
        <color indexed="8"/>
        <rFont val="Arial"/>
        <family val="2"/>
      </rPr>
      <t xml:space="preserve">: </t>
    </r>
    <r>
      <rPr>
        <u/>
        <sz val="10"/>
        <color indexed="8"/>
        <rFont val="Arial"/>
        <family val="2"/>
      </rPr>
      <t>fixed income</t>
    </r>
    <r>
      <rPr>
        <sz val="10"/>
        <color indexed="8"/>
        <rFont val="Arial"/>
        <family val="2"/>
      </rPr>
      <t xml:space="preserve"> funds</t>
    </r>
    <r>
      <rPr>
        <sz val="10"/>
        <color indexed="8"/>
        <rFont val="Arial"/>
        <family val="2"/>
      </rPr>
      <t xml:space="preserve">
(Note 9,10)</t>
    </r>
  </si>
  <si>
    <r>
      <rPr>
        <i/>
        <sz val="10"/>
        <color indexed="8"/>
        <rFont val="Arial"/>
        <family val="2"/>
      </rPr>
      <t>of which</t>
    </r>
    <r>
      <rPr>
        <sz val="10"/>
        <color indexed="8"/>
        <rFont val="Arial"/>
        <family val="2"/>
      </rPr>
      <t xml:space="preserve">:
</t>
    </r>
    <r>
      <rPr>
        <u/>
        <sz val="10"/>
        <color indexed="8"/>
        <rFont val="Arial"/>
        <family val="2"/>
      </rPr>
      <t>equity</t>
    </r>
    <r>
      <rPr>
        <sz val="10"/>
        <color indexed="8"/>
        <rFont val="Arial"/>
        <family val="2"/>
      </rPr>
      <t xml:space="preserve"> funds</t>
    </r>
    <r>
      <rPr>
        <sz val="10"/>
        <color indexed="8"/>
        <rFont val="Arial"/>
        <family val="2"/>
      </rPr>
      <t xml:space="preserve">
(Note 9,10)</t>
    </r>
  </si>
  <si>
    <t>Other Investment Funds
(Note 9,10)</t>
  </si>
  <si>
    <t>Hedge Funds
(Note 8,10)</t>
  </si>
  <si>
    <t xml:space="preserve"> </t>
  </si>
  <si>
    <t>(2) Please indicate the sources used to fill in this template (e.g. supervisory data, market data).</t>
  </si>
  <si>
    <t>(7) If data for MMFs can not be separated between CNAV and VNAV (or equivalent), please fill the aggregated number in the MMFs cells and explain that in the Note cell.</t>
  </si>
  <si>
    <t>(16) If available, please report these memo items directly from your Flow of Funds / National Financial Accounts data. Note, in many cases Flow of Funds may not be granular enough to fill in the main table and need to be complemented with data sources from outside Flow of Funds. In that case, there will be a residual between the sum of Financial Corporations (Col 1) and the total for Financial Corporations from Flow of Funds (S.12).</t>
  </si>
  <si>
    <t>Other Financial Intermediaries, except Insurance Companies and Pension Funds</t>
  </si>
  <si>
    <r>
      <t xml:space="preserve">Supplementary Template: Securities Repurchase Agreement (Repo) Assets and Liabilities </t>
    </r>
    <r>
      <rPr>
        <sz val="13"/>
        <color indexed="9"/>
        <rFont val="Arial"/>
        <family val="2"/>
      </rPr>
      <t>(Note 1)</t>
    </r>
  </si>
  <si>
    <t>(1) A securities repurchase agreement (repo) is an arrangement where securities are provided in exchange for cash with a commitment to repurchase the same or similar securities at a fixed price on a specified future date.</t>
  </si>
  <si>
    <r>
      <t xml:space="preserve">OFIs
</t>
    </r>
    <r>
      <rPr>
        <sz val="10"/>
        <rFont val="Arial"/>
        <family val="2"/>
      </rPr>
      <t>(Note 3)</t>
    </r>
  </si>
  <si>
    <t>Repo Assets
(Note 4)</t>
  </si>
  <si>
    <t>Repo Liabilities
(Note 5)</t>
  </si>
  <si>
    <t>(4) Assets related to repo transactions on the buyer's (collateral-taker, cash-provider) balance sheet.</t>
  </si>
  <si>
    <t>(5) Liabilities related to repo transactions on the seller's (collateral-provider, cash-taker) balance sheet.</t>
  </si>
  <si>
    <t>(3) Please note that CCPs are included as 'Other Financial Intermediaries, except Insurance Companies and Pension Funds' (S.125) in SNA 2008.</t>
  </si>
  <si>
    <r>
      <t>Rest of the World's</t>
    </r>
    <r>
      <rPr>
        <sz val="10"/>
        <color indexed="8"/>
        <rFont val="Arial"/>
        <family val="2"/>
      </rPr>
      <t xml:space="preserve"> (Note 2)</t>
    </r>
  </si>
  <si>
    <r>
      <t>Structured Finance Vehicles</t>
    </r>
    <r>
      <rPr>
        <sz val="10"/>
        <color indexed="8"/>
        <rFont val="Arial"/>
        <family val="2"/>
      </rPr>
      <t xml:space="preserve">
(Note 1)</t>
    </r>
  </si>
  <si>
    <t xml:space="preserve">Banks' claims on OFIs
</t>
  </si>
  <si>
    <t xml:space="preserve">Banks' liabilities to OFIs
</t>
  </si>
  <si>
    <t>(1) Please indicate the sources used to fill in this template (e.g. supervisory data, market data).</t>
  </si>
  <si>
    <t>Col 4 claims on Col 11</t>
  </si>
  <si>
    <t>Col 4 liabilities to Col 11</t>
  </si>
  <si>
    <t>Claims on / liabilities to Col 4</t>
  </si>
  <si>
    <r>
      <t>Other Investment Funds</t>
    </r>
    <r>
      <rPr>
        <sz val="10"/>
        <color indexed="8"/>
        <rFont val="Arial"/>
        <family val="2"/>
      </rPr>
      <t xml:space="preserve">
(Note 1)</t>
    </r>
  </si>
  <si>
    <t>Claims on / liabilities to Col 16</t>
  </si>
  <si>
    <r>
      <t>Hedge Funds</t>
    </r>
    <r>
      <rPr>
        <sz val="10"/>
        <color indexed="8"/>
        <rFont val="Arial"/>
        <family val="2"/>
      </rPr>
      <t xml:space="preserve">
(Note 1)</t>
    </r>
  </si>
  <si>
    <r>
      <t>Real Estate Investment Trusts (REITs) and RE Funds</t>
    </r>
    <r>
      <rPr>
        <sz val="10"/>
        <color indexed="8"/>
        <rFont val="Arial"/>
        <family val="2"/>
      </rPr>
      <t xml:space="preserve">
(Note 1)</t>
    </r>
  </si>
  <si>
    <t>Claims on / liabilities to Col 20</t>
  </si>
  <si>
    <t>Claims on / liabilities to Col 23</t>
  </si>
  <si>
    <t>Where risks exist, please explain business activities, even if only practiced by a small portion of firms associated with an entity type, and how this activity gives rise to the stated risk.</t>
  </si>
  <si>
    <t>(15) If your Flow of Funds / National Financial Accounts data distinguish Financial Auxiliaries, please describe what they are and provide examples in the Note cell. Please only report financial assets not reported in other specified categories.</t>
  </si>
  <si>
    <r>
      <rPr>
        <i/>
        <sz val="10"/>
        <color indexed="8"/>
        <rFont val="Arial"/>
        <family val="2"/>
      </rPr>
      <t>of which</t>
    </r>
    <r>
      <rPr>
        <sz val="10"/>
        <color indexed="8"/>
        <rFont val="Arial"/>
        <family val="2"/>
      </rPr>
      <t>: prudentially consolidated in banking groups</t>
    </r>
  </si>
  <si>
    <t>(7) This category includes non-bank financial entity types that cannot be classified into a particular economic functions based on their main activity, but that are assessed to at least partly contain shadow banking activities as described by the five economic functions or for which it was not possible to provide sufficient evidence to warrant their exclusion from shadow banking.</t>
  </si>
  <si>
    <r>
      <t xml:space="preserve">(6) The columns "of which: prudentially consolidated into banking groups/banks" include </t>
    </r>
    <r>
      <rPr>
        <i/>
        <sz val="10"/>
        <color indexed="8"/>
        <rFont val="Arial"/>
        <family val="2"/>
      </rPr>
      <t>securitisation retained on the originating bank's balance sheet</t>
    </r>
    <r>
      <rPr>
        <sz val="10"/>
        <color indexed="8"/>
        <rFont val="Arial"/>
        <family val="2"/>
      </rPr>
      <t xml:space="preserve"> (self-securitisation or retained securitisation).</t>
    </r>
  </si>
  <si>
    <r>
      <t>EF5: Securitisation-based credit intermediation and funding of financial entities</t>
    </r>
    <r>
      <rPr>
        <sz val="12"/>
        <color indexed="21"/>
        <rFont val="Arial"/>
        <family val="2"/>
      </rPr>
      <t xml:space="preserve"> (Note 6)</t>
    </r>
  </si>
  <si>
    <r>
      <rPr>
        <b/>
        <sz val="10"/>
        <color indexed="8"/>
        <rFont val="Arial"/>
        <family val="2"/>
      </rPr>
      <t>Note / data source</t>
    </r>
    <r>
      <rPr>
        <sz val="10"/>
        <color indexed="8"/>
        <rFont val="Arial"/>
        <family val="2"/>
      </rPr>
      <t xml:space="preserve">
(description, confidentiality, URL)
(Note 3)</t>
    </r>
  </si>
  <si>
    <r>
      <rPr>
        <b/>
        <sz val="10"/>
        <color indexed="8"/>
        <rFont val="Arial"/>
        <family val="2"/>
      </rPr>
      <t>Note</t>
    </r>
    <r>
      <rPr>
        <sz val="10"/>
        <color indexed="8"/>
        <rFont val="Arial"/>
        <family val="2"/>
      </rPr>
      <t xml:space="preserve">
(detailed definition, etc.)</t>
    </r>
  </si>
  <si>
    <r>
      <rPr>
        <i/>
        <sz val="10"/>
        <color indexed="8"/>
        <rFont val="Arial"/>
        <family val="2"/>
      </rPr>
      <t>of which</t>
    </r>
    <r>
      <rPr>
        <sz val="10"/>
        <color indexed="8"/>
        <rFont val="Arial"/>
        <family val="2"/>
      </rPr>
      <t>: subject to Basel-equivalent prudential regulation
(Note 5)</t>
    </r>
  </si>
  <si>
    <r>
      <rPr>
        <i/>
        <sz val="10"/>
        <color indexed="8"/>
        <rFont val="Arial"/>
        <family val="2"/>
      </rPr>
      <t>of which</t>
    </r>
    <r>
      <rPr>
        <sz val="10"/>
        <color indexed="8"/>
        <rFont val="Arial"/>
        <family val="2"/>
      </rPr>
      <t>: subject to Basel-equivalent prudential regulation</t>
    </r>
  </si>
  <si>
    <t>Policy tools available or contemplated (if any) to address prominent emerging risks</t>
  </si>
  <si>
    <t>Other (please specify below)</t>
  </si>
  <si>
    <t>Responsible authority(ies)</t>
  </si>
  <si>
    <t>For further details on the policy toolkit, please refer to Section 3.2 and Annex 2 of the FSB's Policy Framework (http://www.fsb.org/wp-content/uploads/r_130829c.pdf).</t>
  </si>
  <si>
    <t>Other measures</t>
  </si>
  <si>
    <r>
      <rPr>
        <b/>
        <sz val="10"/>
        <rFont val="Arial"/>
        <family val="2"/>
      </rPr>
      <t>Tool 4</t>
    </r>
    <r>
      <rPr>
        <sz val="10"/>
        <rFont val="Arial"/>
        <family val="2"/>
      </rPr>
      <t>: Restrictions on maturity of portfolio assets</t>
    </r>
  </si>
  <si>
    <r>
      <rPr>
        <b/>
        <sz val="10"/>
        <rFont val="Arial"/>
        <family val="2"/>
      </rPr>
      <t>Tool 3</t>
    </r>
    <r>
      <rPr>
        <sz val="10"/>
        <rFont val="Arial"/>
        <family val="2"/>
      </rPr>
      <t>: Limits on leverage</t>
    </r>
  </si>
  <si>
    <r>
      <rPr>
        <b/>
        <sz val="10"/>
        <rFont val="Arial"/>
        <family val="2"/>
      </rPr>
      <t>Tool 2c:</t>
    </r>
    <r>
      <rPr>
        <sz val="10"/>
        <rFont val="Arial"/>
        <family val="2"/>
      </rPr>
      <t xml:space="preserve"> Limits on asset concentration</t>
    </r>
  </si>
  <si>
    <r>
      <rPr>
        <b/>
        <sz val="10"/>
        <rFont val="Arial"/>
        <family val="2"/>
      </rPr>
      <t>Tool 2b:</t>
    </r>
    <r>
      <rPr>
        <sz val="10"/>
        <rFont val="Arial"/>
        <family val="2"/>
      </rPr>
      <t xml:space="preserve"> Liquidity buffers</t>
    </r>
  </si>
  <si>
    <r>
      <rPr>
        <b/>
        <sz val="10"/>
        <rFont val="Arial"/>
        <family val="2"/>
      </rPr>
      <t>Tool 2a</t>
    </r>
    <r>
      <rPr>
        <sz val="10"/>
        <rFont val="Arial"/>
        <family val="2"/>
      </rPr>
      <t>: Limits on investments in illiquid assets</t>
    </r>
  </si>
  <si>
    <t>Tool 2: Tools to manage liquidity risk</t>
  </si>
  <si>
    <r>
      <rPr>
        <b/>
        <sz val="10"/>
        <rFont val="Arial"/>
        <family val="2"/>
      </rPr>
      <t>Tool 1d</t>
    </r>
    <r>
      <rPr>
        <sz val="10"/>
        <rFont val="Arial"/>
        <family val="2"/>
      </rPr>
      <t xml:space="preserve"> - Side pockets</t>
    </r>
  </si>
  <si>
    <r>
      <rPr>
        <b/>
        <sz val="10"/>
        <rFont val="Arial"/>
        <family val="2"/>
      </rPr>
      <t xml:space="preserve">Tool 1c - </t>
    </r>
    <r>
      <rPr>
        <sz val="10"/>
        <rFont val="Arial"/>
        <family val="2"/>
      </rPr>
      <t>Imposition of redemption fees or other redemption restrictions</t>
    </r>
  </si>
  <si>
    <r>
      <rPr>
        <b/>
        <sz val="10"/>
        <rFont val="Arial"/>
        <family val="2"/>
      </rPr>
      <t xml:space="preserve">Tool 1b - </t>
    </r>
    <r>
      <rPr>
        <sz val="10"/>
        <rFont val="Arial"/>
        <family val="2"/>
      </rPr>
      <t>Suspension of redemptions</t>
    </r>
  </si>
  <si>
    <r>
      <rPr>
        <b/>
        <sz val="10"/>
        <rFont val="Arial"/>
        <family val="2"/>
      </rPr>
      <t xml:space="preserve">Tool 1a - </t>
    </r>
    <r>
      <rPr>
        <sz val="10"/>
        <rFont val="Arial"/>
        <family val="2"/>
      </rPr>
      <t>Redemption gates</t>
    </r>
  </si>
  <si>
    <t>Tool 1: Tools for managing redemption pressures in stressed market conditions</t>
  </si>
  <si>
    <r>
      <t xml:space="preserve">Additional comments </t>
    </r>
    <r>
      <rPr>
        <sz val="10"/>
        <color indexed="8"/>
        <rFont val="Arial"/>
        <family val="2"/>
      </rPr>
      <t>(e.g. Are there particular challenges or shortcomings involved in the application of the policy tool?)</t>
    </r>
  </si>
  <si>
    <t>Are there revisions planned to the applicable policy tool? If so, please elaborate</t>
  </si>
  <si>
    <t>Please provide the (legal) basis of the applicable policy tool and, if possible, URL link to the relevant documents</t>
  </si>
  <si>
    <r>
      <rPr>
        <b/>
        <sz val="10"/>
        <rFont val="Arial"/>
        <family val="2"/>
      </rPr>
      <t>In case the policy tool is available in your jurisdiction and applicable to the above entity type, please describe its details</t>
    </r>
    <r>
      <rPr>
        <sz val="10"/>
        <rFont val="Arial"/>
        <family val="2"/>
      </rPr>
      <t xml:space="preserve"> (e.g. exact limits, types of assets covered) </t>
    </r>
  </si>
  <si>
    <t>Policy tools</t>
  </si>
  <si>
    <t xml:space="preserve"> Responsible authority(ies)</t>
  </si>
  <si>
    <t>Authority(ies) responsible for overseeing the entity type</t>
  </si>
  <si>
    <t xml:space="preserve"> Entity Type 1</t>
  </si>
  <si>
    <t>Entity type classified into EF1 according to the 'classification into EFs' template</t>
  </si>
  <si>
    <t>Please create new worksheets under each economic function to accommodate situations where multiple entity types are classified into an economic function.</t>
  </si>
  <si>
    <t xml:space="preserve">Not Applicable - This type of entity is not allowed to accept deposits. </t>
  </si>
  <si>
    <r>
      <rPr>
        <b/>
        <sz val="10"/>
        <rFont val="Arial"/>
        <family val="2"/>
      </rPr>
      <t>Tool 6</t>
    </r>
    <r>
      <rPr>
        <sz val="10"/>
        <rFont val="Arial"/>
        <family val="2"/>
      </rPr>
      <t>: Restrictions on types of liabilities</t>
    </r>
  </si>
  <si>
    <r>
      <rPr>
        <b/>
        <sz val="10"/>
        <rFont val="Arial"/>
        <family val="2"/>
      </rPr>
      <t>Tool 5</t>
    </r>
    <r>
      <rPr>
        <sz val="10"/>
        <rFont val="Arial"/>
        <family val="2"/>
      </rPr>
      <t>: Limits on large exposures</t>
    </r>
  </si>
  <si>
    <r>
      <rPr>
        <b/>
        <sz val="10"/>
        <rFont val="Arial"/>
        <family val="2"/>
      </rPr>
      <t>Tool 4</t>
    </r>
    <r>
      <rPr>
        <sz val="10"/>
        <rFont val="Arial"/>
        <family val="2"/>
      </rPr>
      <t>: Leverage limits</t>
    </r>
  </si>
  <si>
    <r>
      <rPr>
        <b/>
        <sz val="10"/>
        <rFont val="Arial"/>
        <family val="2"/>
      </rPr>
      <t>Tool 3</t>
    </r>
    <r>
      <rPr>
        <sz val="10"/>
        <rFont val="Arial"/>
        <family val="2"/>
      </rPr>
      <t>: Liquidity buffers</t>
    </r>
  </si>
  <si>
    <r>
      <rPr>
        <b/>
        <sz val="10"/>
        <rFont val="Arial"/>
        <family val="2"/>
      </rPr>
      <t>Tool 2</t>
    </r>
    <r>
      <rPr>
        <sz val="10"/>
        <rFont val="Arial"/>
        <family val="2"/>
      </rPr>
      <t>: Capital requirements</t>
    </r>
  </si>
  <si>
    <r>
      <rPr>
        <b/>
        <sz val="10"/>
        <rFont val="Arial"/>
        <family val="2"/>
      </rPr>
      <t>Tool 1</t>
    </r>
    <r>
      <rPr>
        <sz val="10"/>
        <rFont val="Arial"/>
        <family val="2"/>
      </rPr>
      <t>: Impose bank prudential regulatory regimes on deposit-taking non-bank loan providers</t>
    </r>
  </si>
  <si>
    <r>
      <t>Additional comments</t>
    </r>
    <r>
      <rPr>
        <sz val="10"/>
        <color indexed="8"/>
        <rFont val="Arial"/>
        <family val="2"/>
      </rPr>
      <t xml:space="preserve"> (e.g. are there particular challenges or shortcomings involved in the application of the policy tool?)</t>
    </r>
  </si>
  <si>
    <t>Entity type classified into EF2 according to the 'classification into EFs' template</t>
  </si>
  <si>
    <t xml:space="preserve">This entity type is not subject to a prudential regulatory regime equivalent to those for banks. </t>
  </si>
  <si>
    <t>Other (please describe).</t>
  </si>
  <si>
    <t>This entity type is subject to all Basel 2 requirements.</t>
  </si>
  <si>
    <t>This entity type is subject to all Basel 3 requirements.</t>
  </si>
  <si>
    <r>
      <rPr>
        <b/>
        <sz val="10"/>
        <rFont val="Arial"/>
        <family val="2"/>
      </rPr>
      <t>Tool 4</t>
    </r>
    <r>
      <rPr>
        <sz val="10"/>
        <rFont val="Arial"/>
        <family val="2"/>
      </rPr>
      <t>: Restrictions on use of client assets</t>
    </r>
  </si>
  <si>
    <r>
      <rPr>
        <b/>
        <sz val="10"/>
        <rFont val="Arial"/>
        <family val="2"/>
      </rPr>
      <t>Tool 3</t>
    </r>
    <r>
      <rPr>
        <sz val="10"/>
        <rFont val="Arial"/>
        <family val="2"/>
      </rPr>
      <t>: Capital requirements</t>
    </r>
  </si>
  <si>
    <r>
      <rPr>
        <b/>
        <sz val="10"/>
        <rFont val="Arial"/>
        <family val="2"/>
      </rPr>
      <t>Tool 2</t>
    </r>
    <r>
      <rPr>
        <sz val="10"/>
        <rFont val="Arial"/>
        <family val="2"/>
      </rPr>
      <t>: Liquidity requirements</t>
    </r>
  </si>
  <si>
    <r>
      <rPr>
        <b/>
        <sz val="10"/>
        <rFont val="Arial"/>
        <family val="2"/>
      </rPr>
      <t>Tool 1</t>
    </r>
    <r>
      <rPr>
        <sz val="10"/>
        <rFont val="Arial"/>
        <family val="2"/>
      </rPr>
      <t>: Impose prudential regulatory regimes equivalent to those for banks</t>
    </r>
  </si>
  <si>
    <t>Entity type classified into EF3 according to the 'classification into EFs' template</t>
  </si>
  <si>
    <r>
      <rPr>
        <b/>
        <sz val="10"/>
        <rFont val="Arial"/>
        <family val="2"/>
      </rPr>
      <t>Tool 5</t>
    </r>
    <r>
      <rPr>
        <sz val="10"/>
        <rFont val="Arial"/>
        <family val="2"/>
      </rPr>
      <t>: Mandatory risk-sharing between insurer/guarantor and insured/guaranteed (i.e. deductible, co-insurance)</t>
    </r>
  </si>
  <si>
    <r>
      <rPr>
        <b/>
        <sz val="10"/>
        <rFont val="Arial"/>
        <family val="2"/>
      </rPr>
      <t>Tool 4</t>
    </r>
    <r>
      <rPr>
        <sz val="10"/>
        <rFont val="Arial"/>
        <family val="2"/>
      </rPr>
      <t>: Enhanced risk management practices to capture tail events</t>
    </r>
  </si>
  <si>
    <r>
      <rPr>
        <b/>
        <sz val="10"/>
        <rFont val="Arial"/>
        <family val="2"/>
      </rPr>
      <t>Tool 2</t>
    </r>
    <r>
      <rPr>
        <sz val="10"/>
        <rFont val="Arial"/>
        <family val="2"/>
      </rPr>
      <t>: Restrictions on scale and scope of business</t>
    </r>
  </si>
  <si>
    <r>
      <rPr>
        <b/>
        <sz val="10"/>
        <rFont val="Arial"/>
        <family val="2"/>
      </rPr>
      <t>Tool 1</t>
    </r>
    <r>
      <rPr>
        <sz val="10"/>
        <rFont val="Arial"/>
        <family val="2"/>
      </rPr>
      <t>: Capital requirements</t>
    </r>
  </si>
  <si>
    <t>Entity type classified into EF4 according to the 'classification into EFs' template</t>
  </si>
  <si>
    <t>Please select the appropriate option and add a description below if needed:</t>
  </si>
  <si>
    <r>
      <rPr>
        <b/>
        <sz val="10"/>
        <rFont val="Arial"/>
        <family val="2"/>
      </rPr>
      <t>Tool 3</t>
    </r>
    <r>
      <rPr>
        <sz val="10"/>
        <rFont val="Arial"/>
        <family val="2"/>
      </rPr>
      <t>: Restrictions on exposures to, or funding from, banks/other financial entities</t>
    </r>
  </si>
  <si>
    <r>
      <rPr>
        <b/>
        <sz val="10"/>
        <rFont val="Arial"/>
        <family val="2"/>
      </rPr>
      <t>Tool 2</t>
    </r>
    <r>
      <rPr>
        <sz val="10"/>
        <rFont val="Arial"/>
        <family val="2"/>
      </rPr>
      <t>: Restrictions on eligible collateral</t>
    </r>
  </si>
  <si>
    <r>
      <rPr>
        <b/>
        <sz val="10"/>
        <rFont val="Arial"/>
        <family val="2"/>
      </rPr>
      <t>Tool 1</t>
    </r>
    <r>
      <rPr>
        <sz val="10"/>
        <rFont val="Arial"/>
        <family val="2"/>
      </rPr>
      <t>: Restrictions on maturity/liquidity transformation</t>
    </r>
  </si>
  <si>
    <t>Entity type classified into EF5 according to the 'classification into EFs' template</t>
  </si>
  <si>
    <r>
      <t xml:space="preserve">Interconnectedness
</t>
    </r>
    <r>
      <rPr>
        <sz val="11"/>
        <color theme="1"/>
        <rFont val="Arial"/>
        <family val="2"/>
      </rPr>
      <t>(from 0 to +1)</t>
    </r>
  </si>
  <si>
    <r>
      <t xml:space="preserve">Other risks
</t>
    </r>
    <r>
      <rPr>
        <sz val="11"/>
        <color theme="1"/>
        <rFont val="Arial"/>
        <family val="2"/>
      </rPr>
      <t>(from 0 to +1)</t>
    </r>
  </si>
  <si>
    <r>
      <t xml:space="preserve">Size </t>
    </r>
    <r>
      <rPr>
        <sz val="11"/>
        <color theme="1"/>
        <rFont val="Arial"/>
        <family val="2"/>
      </rPr>
      <t>(end-2015, according to the classification worksheet)</t>
    </r>
  </si>
  <si>
    <t>Weighted by size</t>
  </si>
  <si>
    <t>Weighted by size, adjusted for interconnectedness</t>
  </si>
  <si>
    <t>Weighted by size, adjusted for interconnectedness and other risk factors</t>
  </si>
  <si>
    <t>Please fill in the table for the largest two entity types by economic function, replacing the word 'entity type' with the name of the entity type assessed.</t>
  </si>
  <si>
    <t>A mix of both</t>
  </si>
  <si>
    <t>Indirectly limited</t>
  </si>
  <si>
    <t>Quantitative</t>
  </si>
  <si>
    <t>No</t>
  </si>
  <si>
    <t>Capped at a certain level</t>
  </si>
  <si>
    <t>Qualitative</t>
  </si>
  <si>
    <t>Yes</t>
  </si>
  <si>
    <t>Is leverage capped at a certain level, or is it indirectly limited through other policy tools?</t>
  </si>
  <si>
    <t>Is this liquidity management tool qualitative (e.g. a general need to maintain liquidity) or quantitative?</t>
  </si>
  <si>
    <t>Is this risk addressed?</t>
  </si>
  <si>
    <t>At whose discretion can this tool be applied? (i.e. who initiates the use of this tool?)</t>
  </si>
  <si>
    <t>Imperfect credit risk transfer</t>
  </si>
  <si>
    <t>Leverage risk</t>
  </si>
  <si>
    <t>Please describe how this policy tool addresses the selected SB risks.</t>
  </si>
  <si>
    <t>Liquidity/Maturity transformation risk</t>
  </si>
  <si>
    <t>Please describe the other measure here</t>
  </si>
  <si>
    <t>Please describe the policy tool here</t>
  </si>
  <si>
    <t>Please describe</t>
  </si>
  <si>
    <t>Additional questions about this policy tool</t>
  </si>
  <si>
    <t>Other (please explain)</t>
  </si>
  <si>
    <t>Set at a fixed/nominal level</t>
  </si>
  <si>
    <t>Risk-sensitive</t>
  </si>
  <si>
    <t>Is this tool risk-sensitive, set at a fixed/nominal level, or other?</t>
  </si>
  <si>
    <t>Please describe the prudential regime here (i.e. does the regime include risk-sensitive capital/liquidity requirements, restrictions on leverage, enhanced supervision, transparency requirements, etc.?)</t>
  </si>
  <si>
    <t>Yes (please describe)</t>
  </si>
  <si>
    <t xml:space="preserve">Do these enhanced risk management practices include "stress testing"? </t>
  </si>
  <si>
    <t>Are these liquidity buffers qualitative (e.g. a general need to maintain liquidity) or quantitative?</t>
  </si>
  <si>
    <t>Is this policy tool risk-sensitive or set at a fixed/nominal level?</t>
  </si>
  <si>
    <t>Rationale for assessment grade of shadow banking risks and weighting factor</t>
  </si>
  <si>
    <t>Assessment grade of shadow banking risk</t>
  </si>
  <si>
    <t>Interconnectedness</t>
  </si>
  <si>
    <t>Other risks</t>
  </si>
  <si>
    <t>Rationale for the assessment grade of the risk for each entity type: reflect on the various risk data assessed, the various risk metrics captured in this exercise, as well as supervisory judgment of the business model and risks.</t>
  </si>
  <si>
    <t>Explanation of the weighting factor.</t>
  </si>
  <si>
    <t>Assessment grade of shadow banking risk (Note 1)</t>
  </si>
  <si>
    <t>(1) Then grade the shadow banking risks based on the following assessment criteria: 1 = low; 2 = somewhat low; 3 = moderate; 4 = somewhat high; 5 = high.</t>
  </si>
  <si>
    <t>Weighting factor
(Note 2)</t>
  </si>
  <si>
    <t>The risk mapping should be pre-mitigant, relying on data analysis and supervisory judgement of risks. Please see the guidance on risk mapping for details and assessment criteria.</t>
  </si>
  <si>
    <t>Central Counterparties (CCPs)</t>
  </si>
  <si>
    <t>Col 41</t>
  </si>
  <si>
    <r>
      <rPr>
        <i/>
        <sz val="10"/>
        <color indexed="8"/>
        <rFont val="Arial"/>
        <family val="2"/>
      </rPr>
      <t>of which</t>
    </r>
    <r>
      <rPr>
        <sz val="10"/>
        <color indexed="8"/>
        <rFont val="Arial"/>
        <family val="2"/>
      </rPr>
      <t xml:space="preserve">: </t>
    </r>
    <r>
      <rPr>
        <b/>
        <sz val="10"/>
        <color indexed="8"/>
        <rFont val="Arial"/>
        <family val="2"/>
      </rPr>
      <t>credit risk exposure type</t>
    </r>
    <r>
      <rPr>
        <sz val="10"/>
        <color indexed="8"/>
        <rFont val="Arial"/>
        <family val="2"/>
      </rPr>
      <t xml:space="preserve"> (Note 11)</t>
    </r>
  </si>
  <si>
    <t>Aggregate</t>
  </si>
  <si>
    <t>The entity type concerned</t>
  </si>
  <si>
    <t>Please describe how this measure addresses the selected SB risks.</t>
  </si>
  <si>
    <t>Please select which shadow banking (SB) risks this tool addresses, and describe how the policy tool addresses these risks.</t>
  </si>
  <si>
    <t>Name of other measure</t>
  </si>
  <si>
    <t>Yes, this tool is available.</t>
  </si>
  <si>
    <t>While this specific tool is not available, a similar tool is available.</t>
  </si>
  <si>
    <t>No, this tool is not available.</t>
  </si>
  <si>
    <t>Are these restrictions on the maturity of portfolio assets qualitative or quantitative?</t>
  </si>
  <si>
    <t>Consolidated basis</t>
  </si>
  <si>
    <t>Yes, this tool is available, but only for entities consolidated within a bank.</t>
  </si>
  <si>
    <t>Solo basis</t>
  </si>
  <si>
    <t>Is this prudential regulation applied on a solo or consolidated basis?</t>
  </si>
  <si>
    <t>Please select appropriate option and add a description below if needed:</t>
  </si>
  <si>
    <t>Are these restrictions on scale/scope qualitative (e.g. only certain business lines allowed) or quantitative?</t>
  </si>
  <si>
    <t>Yes, this tool is available, but only for bank/insurance entities' exposures to securitisations.</t>
  </si>
  <si>
    <t>Yes, this tool is available but only for entities consolidated within a bank.</t>
  </si>
  <si>
    <t>This entity is subject to another type of prudential regime (please describe).</t>
  </si>
  <si>
    <r>
      <t>Central Counterparties (CCPs)</t>
    </r>
    <r>
      <rPr>
        <sz val="10"/>
        <color indexed="8"/>
        <rFont val="Arial"/>
        <family val="2"/>
      </rPr>
      <t xml:space="preserve">
(Note 1)</t>
    </r>
  </si>
  <si>
    <t>Claims on / liabilities to Col 27</t>
  </si>
  <si>
    <t>Please report on- and off-balance sheet data for the largest three entity types in economic functions with a size that is greater than 1% of total national financial assets (Col 1 in the macro-mapping template) when measured gross of prudential consolidation into banking groups. Please use domestic currency and unit multiplier specified on the cover page.</t>
  </si>
  <si>
    <r>
      <t>Total or sample indicator</t>
    </r>
    <r>
      <rPr>
        <sz val="10"/>
        <color indexed="8"/>
        <rFont val="Arial"/>
        <family val="2"/>
      </rPr>
      <t xml:space="preserve"> (Note 13)</t>
    </r>
  </si>
  <si>
    <t>(20)</t>
  </si>
  <si>
    <r>
      <t>Prudential consolidation indicator</t>
    </r>
    <r>
      <rPr>
        <sz val="10"/>
        <color indexed="8"/>
        <rFont val="Arial"/>
        <family val="2"/>
      </rPr>
      <t xml:space="preserve"> (Note 12)</t>
    </r>
  </si>
  <si>
    <t>Please create new worksheets under each economic function to accommodate situations where multiple entity types are classified into an economic function. Money Market Funds (MMFs) are outside the scope of the FSB's Policy Framework and authorities are not required to report policy tools related to MMFs.</t>
  </si>
  <si>
    <t>Ideally, for each entity type, please report weighted averages of all entities that are not prudentially consolidated into banking groups or subject to Basel-equivalent prudential regulation (according to the classification template). However, if this is not feasible, please report data in accordance with Note 12 and Note 13.</t>
  </si>
  <si>
    <t>(12) If, for some entity types, it is not feasible to break out prudential consolidation, please report data for all entities within that entity type and indicate that in the 'prudential consolidation indicator' cell.</t>
  </si>
  <si>
    <t>(13) If, for some entity types, it is not feasible to report data for all entitles per each type (net of prudential consolidation), please report weighted averages of a sample pool and specify in the 'total or sample indicator' cell how the sample has been selected (e.g. how many entities are in the sample and their size (like assets in percentage of the entity type assets or in absolute terms), if the sample consists of the top ten entities, by total financial assets, or if it was constructed by randomly sampling from both tails of the distribution).</t>
  </si>
  <si>
    <r>
      <t>Please consider the activities of non-bank financial entity types (Columns 7 to 41 in the macro-mapping template) and classify them into the following categories in the tables below</t>
    </r>
    <r>
      <rPr>
        <sz val="10"/>
        <color indexed="10"/>
        <rFont val="Arial"/>
        <family val="2"/>
      </rPr>
      <t xml:space="preserve"> (Note 1)</t>
    </r>
    <r>
      <rPr>
        <b/>
        <sz val="10"/>
        <color indexed="10"/>
        <rFont val="Arial"/>
        <family val="2"/>
      </rPr>
      <t>:</t>
    </r>
  </si>
  <si>
    <t>(1) See the FSB's Policy Framework for Strengthening Oversight and Regulation of Shadow Banking (http://www.fsb.org/wp-content/uploads/r_130829c.pdf) and guidelines to determine whether non-bank financial entities are to be classified into one of the five economic functions (i.e. if they are involved in non-bank credit intermediation that may pose systemic risks or in regulatory arbitrage). Please clarify in the Note Cell where the same entity type was classified into multiple economic functions.</t>
  </si>
  <si>
    <t>BIS_MACRO code</t>
  </si>
  <si>
    <t>A:LABA:XX:01</t>
  </si>
  <si>
    <t>A:LBAA:XX:01</t>
  </si>
  <si>
    <t>A:LCAA:XX:01</t>
  </si>
  <si>
    <t>A:LCBA:XX:01</t>
  </si>
  <si>
    <t>A:LCDA:XX:01</t>
  </si>
  <si>
    <t>A:LAZA:XX:01</t>
  </si>
  <si>
    <t>A:LIAA:XX:01</t>
  </si>
  <si>
    <t>A:LJAA:XX:01</t>
  </si>
  <si>
    <t>A:LJBA:XX:01</t>
  </si>
  <si>
    <t>A:LJCA:XX:01</t>
  </si>
  <si>
    <t>A:LMAA:XX:01</t>
  </si>
  <si>
    <t>A:LDAA:XX:01</t>
  </si>
  <si>
    <t>A:LDBA:XX:01</t>
  </si>
  <si>
    <t>A:LDCA:XX:01</t>
  </si>
  <si>
    <t>A:LENA:XX:01</t>
  </si>
  <si>
    <t>A:LEZA:XX:01</t>
  </si>
  <si>
    <t>A:LEKA:XX:01</t>
  </si>
  <si>
    <t>A:LELA:XX:01</t>
  </si>
  <si>
    <t>A:LEMA:XX:01</t>
  </si>
  <si>
    <t>A:LEHA:XX:01</t>
  </si>
  <si>
    <t>A:LEIA:XX:01</t>
  </si>
  <si>
    <t>A:LEJA:XX:01</t>
  </si>
  <si>
    <t>A:LHBA:XX:01</t>
  </si>
  <si>
    <t>A:LFEA:XX:01</t>
  </si>
  <si>
    <t>A:LGCA:XX:01</t>
  </si>
  <si>
    <t>A:LFBA:XX:01</t>
  </si>
  <si>
    <t>A:LFCA:XX:01</t>
  </si>
  <si>
    <t>A:LHGA:XX:01</t>
  </si>
  <si>
    <t>A:LGAA:XX:01</t>
  </si>
  <si>
    <t>A:LFAA:XX:01</t>
  </si>
  <si>
    <t>A:LEAA:XX:01</t>
  </si>
  <si>
    <t>A:LMBA:XX:01</t>
  </si>
  <si>
    <t>A:LAAA:XX:01</t>
  </si>
  <si>
    <t>SNA 2008 and
ESA 2010 code</t>
  </si>
  <si>
    <t>Policy Toolkit for Economic Function 5: Securitisation-based Credit Intermediation and Funding of Financial Entities</t>
  </si>
  <si>
    <t>Policy Toolkit for Economic Function 4: Facilitation of Credit Creation</t>
  </si>
  <si>
    <t>Policy Toolkit for Economic Function 3: Intermediation of Market Activities that is Dependent on Short-term Funding or on Secured Funding of Client Assets</t>
  </si>
  <si>
    <t>Policy Toolkit for Economic Function 2: Loan Provision that is Dependent on Short-term Funding</t>
  </si>
  <si>
    <t>Policy Toolkit for Economic Function 1: Management of Collective Investment Vehicles with Features that make them Susceptible to Runs</t>
  </si>
  <si>
    <t>Innovations and Adaptations Mapping</t>
  </si>
  <si>
    <t>Risks &amp; Tools Mapping</t>
  </si>
  <si>
    <t>7 policy tools for classified entitles (a-e)</t>
  </si>
  <si>
    <t>6 risks &amp; tools, and innovations &amp; adaptations mapping (a-b)</t>
  </si>
  <si>
    <t>Shadow banking risk</t>
  </si>
  <si>
    <t>The SRC will oversee the assessment of the effectiveness of policy tools.</t>
  </si>
  <si>
    <t>While this specific tool is not available, a similar tool is available. Please describe whether this tool is applied on a solo or consolidated basis.</t>
  </si>
  <si>
    <t>On a best efforts basis, please explain one or several of the key policy tools for those risks that are relatively high, and how, in your view, these tools could be used to reduce the likelihood that risks become systemic in nature. Members may refer to the relevant information in the policy toolkit templates if needed.</t>
  </si>
  <si>
    <t>On a best efforts basis, please explain policy tools that relate to the particular shadow banking risk, and the extent to which, in your view, the tools limits the growth of this risk, or acts to prevent this risk from amplifying stress.</t>
  </si>
  <si>
    <t>(2) On a best efforts basis. Weighting factors related to interconnectedness should be based on the interconnectedness data provided in Worksheet 3. Weighting factors related to other risks should be based on supervisory and macroprudential judgement of other risks.</t>
  </si>
  <si>
    <t>Weighting factor
(Note 3)</t>
  </si>
  <si>
    <t>(3) On a best efforts basis.</t>
  </si>
  <si>
    <r>
      <t xml:space="preserve"> Other risks
 </t>
    </r>
    <r>
      <rPr>
        <sz val="11"/>
        <color theme="1"/>
        <rFont val="Arial"/>
        <family val="2"/>
      </rPr>
      <t>(Note 1)</t>
    </r>
  </si>
  <si>
    <r>
      <t xml:space="preserve"> Interconnectedness
 </t>
    </r>
    <r>
      <rPr>
        <sz val="11"/>
        <color theme="1"/>
        <rFont val="Arial"/>
        <family val="2"/>
      </rPr>
      <t>(Note 1)</t>
    </r>
  </si>
  <si>
    <t>(1) On a best efforts basis.</t>
  </si>
  <si>
    <t>Captive Financial Institutions and Money Lenders
(Note 12)</t>
  </si>
  <si>
    <t>XX
(Note 13)</t>
  </si>
  <si>
    <t>Others
(Note 14)</t>
  </si>
  <si>
    <t>(12) Please report Captive Financial Institutions and Money Lenders if this category is separated in your Flow of Funds / National Financial Accounts data. This category was introduced in SNA 2008 and consists of institutional units providing financial services, where most of either their assets or liabilities are not transacted in open financial markets. Please only report financial assets not reported in other specified categories.</t>
  </si>
  <si>
    <t>(13) For 'XX', please fill in additional identified categories, as relevant. If needed, the table on the right can be used to report any further identified categories.</t>
  </si>
  <si>
    <t>(14) Please use these cells to report any unidentified category, as relevant.</t>
  </si>
  <si>
    <t>Checks</t>
  </si>
  <si>
    <t>at end-2016</t>
  </si>
  <si>
    <t>Min</t>
  </si>
  <si>
    <t>Max</t>
  </si>
  <si>
    <t>min</t>
  </si>
  <si>
    <t>max</t>
  </si>
  <si>
    <t>Checks:</t>
  </si>
  <si>
    <t>Money Market Funds</t>
  </si>
  <si>
    <t>Mixed Funds</t>
  </si>
  <si>
    <t>Structured Financial Vehicles</t>
  </si>
  <si>
    <t>Exchange rates:</t>
  </si>
  <si>
    <t>Col 1 checks:</t>
  </si>
  <si>
    <t>Col 2 checks:</t>
  </si>
  <si>
    <t>Col 3 checks:</t>
  </si>
  <si>
    <t>Number of entities at the end of 2016</t>
  </si>
  <si>
    <t>Data completeness</t>
  </si>
  <si>
    <t>Consistency check</t>
  </si>
  <si>
    <t>Reference Table: Risk Mapping by Economic Function</t>
  </si>
  <si>
    <r>
      <t>Unallocated Shadow Banking: Entity types which (at least partly) contain shadow banking activities but which could not be classified into a specific economic function</t>
    </r>
    <r>
      <rPr>
        <sz val="12"/>
        <color indexed="60"/>
        <rFont val="Arial"/>
        <family val="2"/>
      </rPr>
      <t xml:space="preserve"> (Note 7)</t>
    </r>
  </si>
  <si>
    <t>Brief description of the reasons for the classification as unallocated shadow banking</t>
  </si>
  <si>
    <t>EF5: Securitisation-based credit intermediation and funding of financial entities</t>
  </si>
  <si>
    <t>Unallocated Shadow Banking: Entity types which (at least partly) contain shadow banking activities but which could not be classified into a specific economic function</t>
  </si>
  <si>
    <t>AR</t>
  </si>
  <si>
    <t>Argentine peso - ARS</t>
  </si>
  <si>
    <t>AU</t>
  </si>
  <si>
    <t>Australian dollar - AUD</t>
  </si>
  <si>
    <t>Euro - EUR</t>
  </si>
  <si>
    <t>BR</t>
  </si>
  <si>
    <t>Brazilian real - BRL</t>
  </si>
  <si>
    <t>CA</t>
  </si>
  <si>
    <t>Canadian dollar - CAD</t>
  </si>
  <si>
    <t>CL</t>
  </si>
  <si>
    <t>Chilean peso - CLP</t>
  </si>
  <si>
    <t>CN</t>
  </si>
  <si>
    <t>HK</t>
  </si>
  <si>
    <t>Hong Kong dollar - HKD</t>
  </si>
  <si>
    <t>ID</t>
  </si>
  <si>
    <t>IN</t>
  </si>
  <si>
    <t>Indian rupee - INR</t>
  </si>
  <si>
    <t>JP</t>
  </si>
  <si>
    <t>KR</t>
  </si>
  <si>
    <t>MX</t>
  </si>
  <si>
    <t>Mexican peso - MXN</t>
  </si>
  <si>
    <t>RU</t>
  </si>
  <si>
    <t>Russian rouble - RUB</t>
  </si>
  <si>
    <t>SA</t>
  </si>
  <si>
    <t>Saudi riyal - SAR</t>
  </si>
  <si>
    <t>SG</t>
  </si>
  <si>
    <t>Singapore dollar - SGD</t>
  </si>
  <si>
    <t>ZA</t>
  </si>
  <si>
    <t>CH</t>
  </si>
  <si>
    <t>Swiss franc - CHF</t>
  </si>
  <si>
    <t>TR</t>
  </si>
  <si>
    <t>Turkish lira - TRY</t>
  </si>
  <si>
    <t>US</t>
  </si>
  <si>
    <t>US dollar - USD</t>
  </si>
  <si>
    <t>KY</t>
  </si>
  <si>
    <t>Cayman Islands dollar - KYD</t>
  </si>
  <si>
    <t xml:space="preserve"> Source: BIS.</t>
  </si>
  <si>
    <t>in USD million (floating exchange rates)</t>
  </si>
  <si>
    <t>in reported currency (domestic currency)</t>
  </si>
  <si>
    <t>in USD million (costant 2016 exchange rate)</t>
  </si>
  <si>
    <t>in USD million (constant 2016 exchange rate)</t>
  </si>
  <si>
    <r>
      <t>(5) Excludes entities prudentially consolidated into banking groups. Please describe your definition of "Basel-equivalent prudential regulation" in the Note cell (including details on the applicable capital and liquidity framework, and disclosure requirements)</t>
    </r>
    <r>
      <rPr>
        <sz val="10"/>
        <color indexed="8"/>
        <rFont val="Arial"/>
        <family val="2"/>
      </rPr>
      <t>.</t>
    </r>
  </si>
  <si>
    <t>Financial assets in USD million (at floating exchange rates)</t>
  </si>
  <si>
    <t>Financial assets in USD million (at constant 2016 exchange rate)</t>
  </si>
  <si>
    <t>Finance from parent company</t>
  </si>
  <si>
    <t>Repo liabilities</t>
  </si>
  <si>
    <t>Repo assets</t>
  </si>
  <si>
    <t>= (2 + 15) / (1 + 14)</t>
  </si>
  <si>
    <t>= 15 / (1 + 14)</t>
  </si>
  <si>
    <t>= (1 + 14) / 12</t>
  </si>
  <si>
    <t>= (2 + 17) / (1 + 16)</t>
  </si>
  <si>
    <t>= (4 - 10 - 14) / 1</t>
  </si>
  <si>
    <t>= 11 / 5</t>
  </si>
  <si>
    <t>= 12 / 6</t>
  </si>
  <si>
    <t>= (1 - 8 + 12) / 1</t>
  </si>
  <si>
    <t>= (1 - 7 + 12) / 1</t>
  </si>
  <si>
    <t>= 12 / 7</t>
  </si>
  <si>
    <t>= 17 / (1 + 16)</t>
  </si>
  <si>
    <t>= 1 / 14</t>
  </si>
  <si>
    <t>= (1 + 16) / 14</t>
  </si>
  <si>
    <t>(9) The absolute sum of all long and short positions, including gross notional value for derivatives.</t>
  </si>
  <si>
    <t>(10) Net assets attributable to investors.</t>
  </si>
  <si>
    <t>(11) The residual interest in the assets of the entity after deducting all its liabilities.</t>
  </si>
  <si>
    <t>(12) Off-balance sheet credit risk exposures, e.g. due to contingent liabilities such as credit guarantees or lines of credit, and where applicable, credit default swaps (CDS).</t>
  </si>
  <si>
    <t>(13) If, for some entity types, it is not feasible to break out prudential consolidation, please report data for all entities within that entity type and indicate that in the 'prudential consolidation indicator' cell.</t>
  </si>
  <si>
    <t>(14) If, for some entity types, it is not feasible to report data for all entitles per each type (net of prudential consolidation), please report weighted averages of a sample pool and specify in the 'total or sample indicator' cell how the sample has been selected (e.g. how many entities are in the sample and their size (like assets in percentage of the entity type assets or in absolute terms), if the sample consists of the top ten entities, by total financial assets, or if it was constructed by randomly sampling from both tails of the distribution).</t>
  </si>
  <si>
    <t>Ideally, for each entity type, please report weighted averages of all entities that are not prudentially consolidated into banking groups or subject to Basel-equivalent prudential regulation (according to the classification template). However, if this is not feasible, please report data in accordance with Note 13 and Note 14.</t>
  </si>
  <si>
    <r>
      <t>Gross notional exposure (GNE)</t>
    </r>
    <r>
      <rPr>
        <sz val="10"/>
        <color theme="1"/>
        <rFont val="Arial"/>
        <family val="2"/>
      </rPr>
      <t xml:space="preserve"> (Note 9)</t>
    </r>
  </si>
  <si>
    <r>
      <t>Net Asset Value (NAV)</t>
    </r>
    <r>
      <rPr>
        <sz val="10"/>
        <color theme="1"/>
        <rFont val="Arial"/>
        <family val="2"/>
      </rPr>
      <t xml:space="preserve"> (Note 10)</t>
    </r>
  </si>
  <si>
    <r>
      <t>Equity</t>
    </r>
    <r>
      <rPr>
        <sz val="10"/>
        <color theme="1"/>
        <rFont val="Arial"/>
        <family val="2"/>
      </rPr>
      <t xml:space="preserve"> (Note 11)</t>
    </r>
  </si>
  <si>
    <r>
      <t>of which: credit risk exposure type</t>
    </r>
    <r>
      <rPr>
        <sz val="10"/>
        <color indexed="8"/>
        <rFont val="Arial"/>
        <family val="2"/>
      </rPr>
      <t xml:space="preserve"> (Note 12)</t>
    </r>
  </si>
  <si>
    <r>
      <t>Prudential consolidation indicator</t>
    </r>
    <r>
      <rPr>
        <sz val="10"/>
        <color indexed="8"/>
        <rFont val="Arial"/>
        <family val="2"/>
      </rPr>
      <t xml:space="preserve"> (Note 13)</t>
    </r>
  </si>
  <si>
    <r>
      <t>Total or sample indicator</t>
    </r>
    <r>
      <rPr>
        <sz val="10"/>
        <color indexed="8"/>
        <rFont val="Arial"/>
        <family val="2"/>
      </rPr>
      <t xml:space="preserve"> (Note 14)</t>
    </r>
  </si>
  <si>
    <r>
      <t>of which</t>
    </r>
    <r>
      <rPr>
        <sz val="10"/>
        <color theme="1"/>
        <rFont val="Arial"/>
        <family val="2"/>
      </rPr>
      <t>: largest [5] entities
(Note 15)</t>
    </r>
  </si>
  <si>
    <t>(15) On a best efforts basis.</t>
  </si>
  <si>
    <t>(2) Wholesale Funding includes all non-deposit on- and off-balance sheet funding sources, particularly market funding, but excluding equity. For investment funds, wholesale funding includes client investments. Deposits provided by retail customers and funding provided by small business customers are excluded.</t>
  </si>
  <si>
    <t>(5) Time indication in brackets refers to the remaining maturity of the credit asset.</t>
  </si>
  <si>
    <t>(2) Total assets, if financial assets are not available. For broker-dealers, total assets should be net of segregated trust assets.</t>
  </si>
  <si>
    <t>*: Proxies and estimates are acceptable if hard data are not available. Claims should include exposures through lending or investment in equity, where possible.</t>
  </si>
  <si>
    <t>(6) Other Financial Intermediaries can be mapped to the SNA 2008 classification system as the sum of sectors S.123 (Money Market Funds) plus S.124 (Non-MMF Investment Funds) plus S.125 (Other Financial Intermediaries, except Insurance Corporations and Pension Funds) plus S.127 (Captive Financial Institutions).</t>
  </si>
  <si>
    <t>Financial Corporations
(Note 2)</t>
  </si>
  <si>
    <t>(2) The Financial Corporations column is equal to sum of columns 2, 3, 6, 7, 8, 11 and 33.</t>
  </si>
  <si>
    <t>(4) Please report all Public Financial Institutions under column 6, avoiding double counting with other categories.</t>
  </si>
  <si>
    <t>(1) Please indicate the sources used to fill in this template (e.g. national accounts data, supervisory data, market data). For published data, please indicate the compilation agency, publication name, table number, and series ID.</t>
  </si>
  <si>
    <r>
      <t xml:space="preserve">(2) Amount of </t>
    </r>
    <r>
      <rPr>
        <i/>
        <sz val="10"/>
        <color indexed="8"/>
        <rFont val="Arial"/>
        <family val="2"/>
      </rPr>
      <t>loans and receivables</t>
    </r>
    <r>
      <rPr>
        <sz val="10"/>
        <color indexed="8"/>
        <rFont val="Arial"/>
        <family val="2"/>
      </rPr>
      <t xml:space="preserve">, </t>
    </r>
    <r>
      <rPr>
        <i/>
        <sz val="10"/>
        <color indexed="8"/>
        <rFont val="Arial"/>
        <family val="2"/>
      </rPr>
      <t>investments in debt securities</t>
    </r>
    <r>
      <rPr>
        <sz val="10"/>
        <color indexed="8"/>
        <rFont val="Arial"/>
        <family val="2"/>
      </rPr>
      <t xml:space="preserve">, and other </t>
    </r>
    <r>
      <rPr>
        <i/>
        <sz val="10"/>
        <color indexed="8"/>
        <rFont val="Arial"/>
        <family val="2"/>
      </rPr>
      <t>credit-related assets,</t>
    </r>
    <r>
      <rPr>
        <sz val="10"/>
        <color indexed="8"/>
        <rFont val="Arial"/>
        <family val="2"/>
      </rPr>
      <t xml:space="preserve"> e.g. government debt and other debt instruments. Please exclude intercompany receivables (i.e. balances between companies within a group), if possible. If national accounts data are used, the corresponding SNA 2008 codes for transactions in financial assets and liabilities are AF3 plus AF4.</t>
    </r>
  </si>
  <si>
    <r>
      <t xml:space="preserve">(3) Amount of </t>
    </r>
    <r>
      <rPr>
        <i/>
        <sz val="10"/>
        <color indexed="8"/>
        <rFont val="Arial"/>
        <family val="2"/>
      </rPr>
      <t>loans and receivables</t>
    </r>
    <r>
      <rPr>
        <sz val="10"/>
        <color indexed="8"/>
        <rFont val="Arial"/>
        <family val="2"/>
      </rPr>
      <t>. If national accounts data are used, the corresponding SNA 2008 code for transactions in financial assets and liabilities is AF4.</t>
    </r>
  </si>
  <si>
    <t>Funds of Funds</t>
  </si>
  <si>
    <t>2. Are data available on the interconnectedness between OFI subsectors (e.g. MMFs, Non-MMF Investment Funds, Finance Companies, Broker-Dealers, Structured Finance Vehicles) and other sectors of the financial system (in particular Deposit-Taking Corporations, but also Insurance Corporations, Pension Funds, or Rest of the World)?</t>
  </si>
  <si>
    <t>(10) Please provide data for funds that are domiciled in your jurisdiction. For jurisdictions that are (also) home to fund managers managing funds domiciled offshore, please provide financial assets under management by fund managers registered/licenced in your jurisdiction but domiciled offshore at the end of the period in the Note cell. If possible, please also provide the name of the jurisdiction in which these funds are domiciled.</t>
  </si>
  <si>
    <t>*: Members may complement the Flow of Funds / National Financial Accounts data with data/information from other sources, while avoiding any double-counting with existing Flow of Funds categories. If data are unavailable, please keep the relevant cell(s) blank. If end-2016 data are not available, please provide the most recent available data point in 2016 and indicate the reference date in the Note cell.</t>
  </si>
  <si>
    <r>
      <t>of which</t>
    </r>
    <r>
      <rPr>
        <sz val="10"/>
        <color indexed="8"/>
        <rFont val="Arial"/>
        <family val="2"/>
      </rPr>
      <t>:
open-ended
(Note 17)</t>
    </r>
  </si>
  <si>
    <r>
      <rPr>
        <b/>
        <sz val="10"/>
        <color indexed="8"/>
        <rFont val="Arial"/>
        <family val="2"/>
      </rPr>
      <t>Source</t>
    </r>
    <r>
      <rPr>
        <sz val="10"/>
        <color indexed="8"/>
        <rFont val="Arial"/>
        <family val="2"/>
      </rPr>
      <t xml:space="preserve">
(description, confidentiality, URL)
(Note 18)</t>
    </r>
  </si>
  <si>
    <t>(18) Please indicate the sources used to fill in this template (e.g. supervisory data, market data). For published data, please indicate the compilation agency, publication name, table number, and series ID.</t>
  </si>
  <si>
    <t>(17) On a best efforts basis, please indicate the portion of Funds of Funds whose redemption terms are open-ended.</t>
  </si>
  <si>
    <t>(1) Please report financial assets on an unconsolidated basis at market value (i.e. there is no consolidation between entities of the same sector or sub-sector or within a group). If financial assets are not available, please report total assets and explain that in the relevant Note cell. If unconsolidated figures are not available, please report consolidated figures and explain that in the relevant Note cell. If data at nominal value are available, please indicate that in the Note cell.</t>
  </si>
  <si>
    <r>
      <t xml:space="preserve">Notes
</t>
    </r>
    <r>
      <rPr>
        <sz val="10"/>
        <rFont val="Arial"/>
        <family val="2"/>
      </rPr>
      <t>*: Proxies and estimates are acceptable if hard data are not available. Claims should include exposures through lending or investment in equity, where possible, and should exclude public financial institutions.
(1) Please provide whom-to-whom interconnectedness information regarding OFI subsectors on a best efforts basis. Where possible, jurisdictions are particularly encouraged to provide data for CCP exposures, so as to allow the differentiation between the exposures of CCPs and other OFIs.
(2) Please consider only interconnections with the financial sector in the rest of the world.</t>
    </r>
  </si>
  <si>
    <t>sd</t>
  </si>
  <si>
    <t>Entity type 2</t>
  </si>
  <si>
    <t>Entity type 3</t>
  </si>
  <si>
    <t>Entity type 4</t>
  </si>
  <si>
    <t>On-balance sheet assets</t>
  </si>
  <si>
    <t>Off-balance sheet assets</t>
  </si>
  <si>
    <t>UK</t>
  </si>
  <si>
    <t>UK pound (Sterling) - GBP</t>
  </si>
  <si>
    <t>Japanese yen - JPY</t>
  </si>
  <si>
    <t>Korean won - KRW</t>
  </si>
  <si>
    <t>Chinese renminbi - CNY</t>
  </si>
  <si>
    <t>Indonesian rupiah - IDR</t>
  </si>
  <si>
    <t>South African rand - ZAR</t>
  </si>
  <si>
    <t>EU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</si>
</sst>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m\ yyyy"/>
    <numFmt numFmtId="165" formatCode="#,##0.000"/>
    <numFmt numFmtId="166" formatCode="#,##0.0"/>
  </numFmts>
  <fonts count="71" x14ac:knownFonts="1">
    <font>
      <sz val="11"/>
      <color theme="1"/>
      <name val="Arial"/>
      <family val="2"/>
    </font>
    <font>
      <sz val="10"/>
      <name val="Arial"/>
      <family val="2"/>
    </font>
    <font>
      <sz val="11"/>
      <name val="Arial"/>
      <family val="2"/>
    </font>
    <font>
      <b/>
      <sz val="13"/>
      <color indexed="9"/>
      <name val="Arial"/>
      <family val="2"/>
    </font>
    <font>
      <b/>
      <sz val="10"/>
      <name val="Arial"/>
      <family val="2"/>
    </font>
    <font>
      <sz val="10"/>
      <color indexed="8"/>
      <name val="Arial"/>
      <family val="2"/>
    </font>
    <font>
      <b/>
      <u/>
      <sz val="10"/>
      <name val="Arial"/>
      <family val="2"/>
    </font>
    <font>
      <u/>
      <sz val="10"/>
      <color indexed="12"/>
      <name val="Arial"/>
      <family val="2"/>
    </font>
    <font>
      <b/>
      <sz val="10"/>
      <color indexed="10"/>
      <name val="Arial"/>
      <family val="2"/>
    </font>
    <font>
      <i/>
      <sz val="10"/>
      <name val="Arial"/>
      <family val="2"/>
    </font>
    <font>
      <b/>
      <sz val="11"/>
      <name val="Arial"/>
      <family val="2"/>
    </font>
    <font>
      <i/>
      <sz val="8"/>
      <name val="Arial"/>
      <family val="2"/>
    </font>
    <font>
      <u/>
      <sz val="10"/>
      <color indexed="8"/>
      <name val="Arial"/>
      <family val="2"/>
    </font>
    <font>
      <b/>
      <sz val="10"/>
      <color indexed="8"/>
      <name val="Arial"/>
      <family val="2"/>
    </font>
    <font>
      <i/>
      <sz val="10"/>
      <color indexed="8"/>
      <name val="Arial"/>
      <family val="2"/>
    </font>
    <font>
      <sz val="10"/>
      <color indexed="10"/>
      <name val="Arial"/>
      <family val="2"/>
    </font>
    <font>
      <sz val="12"/>
      <color indexed="56"/>
      <name val="Arial"/>
      <family val="2"/>
    </font>
    <font>
      <sz val="12"/>
      <color indexed="60"/>
      <name val="Arial"/>
      <family val="2"/>
    </font>
    <font>
      <sz val="12"/>
      <color indexed="21"/>
      <name val="Arial"/>
      <family val="2"/>
    </font>
    <font>
      <sz val="13"/>
      <color indexed="9"/>
      <name val="Arial"/>
      <family val="2"/>
    </font>
    <font>
      <i/>
      <sz val="13"/>
      <color indexed="9"/>
      <name val="Arial"/>
      <family val="2"/>
    </font>
    <font>
      <sz val="11"/>
      <color indexed="63"/>
      <name val="Arial"/>
      <family val="2"/>
    </font>
    <font>
      <i/>
      <sz val="7"/>
      <name val="Arial"/>
      <family val="2"/>
    </font>
    <font>
      <sz val="7"/>
      <name val="Arial"/>
      <family val="2"/>
    </font>
    <font>
      <sz val="8"/>
      <name val="Arial"/>
      <family val="2"/>
    </font>
    <font>
      <u/>
      <sz val="10"/>
      <name val="Arial"/>
      <family val="2"/>
    </font>
    <font>
      <b/>
      <sz val="13"/>
      <name val="Arial"/>
      <family val="2"/>
    </font>
    <font>
      <b/>
      <i/>
      <sz val="10"/>
      <name val="Arial"/>
      <family val="2"/>
    </font>
    <font>
      <i/>
      <sz val="11"/>
      <name val="Arial"/>
      <family val="2"/>
    </font>
    <font>
      <sz val="11"/>
      <color theme="1"/>
      <name val="Arial"/>
      <family val="2"/>
    </font>
    <font>
      <u/>
      <sz val="11"/>
      <color theme="10"/>
      <name val="Calibri"/>
      <family val="2"/>
    </font>
    <font>
      <sz val="11"/>
      <color theme="1"/>
      <name val="Calibri"/>
      <family val="2"/>
      <scheme val="minor"/>
    </font>
    <font>
      <b/>
      <sz val="11"/>
      <color theme="1"/>
      <name val="Arial"/>
      <family val="2"/>
    </font>
    <font>
      <sz val="11"/>
      <color rgb="FFFF0000"/>
      <name val="Arial"/>
      <family val="2"/>
    </font>
    <font>
      <b/>
      <sz val="13"/>
      <color theme="0"/>
      <name val="Arial"/>
      <family val="2"/>
    </font>
    <font>
      <sz val="10"/>
      <color theme="1"/>
      <name val="Arial"/>
      <family val="2"/>
    </font>
    <font>
      <b/>
      <sz val="12"/>
      <color theme="1"/>
      <name val="Arial"/>
      <family val="2"/>
    </font>
    <font>
      <sz val="10"/>
      <color rgb="FFFF0000"/>
      <name val="Arial"/>
      <family val="2"/>
    </font>
    <font>
      <b/>
      <sz val="13"/>
      <color rgb="FFFF0000"/>
      <name val="Arial"/>
      <family val="2"/>
    </font>
    <font>
      <u/>
      <sz val="10"/>
      <color theme="0"/>
      <name val="Arial"/>
      <family val="2"/>
    </font>
    <font>
      <b/>
      <sz val="10"/>
      <color rgb="FFFF0000"/>
      <name val="Arial"/>
      <family val="2"/>
    </font>
    <font>
      <b/>
      <sz val="12"/>
      <color theme="3"/>
      <name val="Arial"/>
      <family val="2"/>
    </font>
    <font>
      <b/>
      <sz val="12"/>
      <color theme="5"/>
      <name val="Arial"/>
      <family val="2"/>
    </font>
    <font>
      <b/>
      <sz val="12"/>
      <color theme="2" tint="-0.749992370372631"/>
      <name val="Arial"/>
      <family val="2"/>
    </font>
    <font>
      <b/>
      <sz val="12"/>
      <color theme="6" tint="-0.499984740745262"/>
      <name val="Arial"/>
      <family val="2"/>
    </font>
    <font>
      <b/>
      <sz val="12"/>
      <color theme="9" tint="-0.499984740745262"/>
      <name val="Arial"/>
      <family val="2"/>
    </font>
    <font>
      <b/>
      <sz val="12"/>
      <color theme="7" tint="-0.499984740745262"/>
      <name val="Arial"/>
      <family val="2"/>
    </font>
    <font>
      <b/>
      <sz val="12"/>
      <color theme="8" tint="-0.499984740745262"/>
      <name val="Arial"/>
      <family val="2"/>
    </font>
    <font>
      <i/>
      <sz val="10"/>
      <color theme="1"/>
      <name val="Arial"/>
      <family val="2"/>
    </font>
    <font>
      <b/>
      <sz val="10"/>
      <color theme="1"/>
      <name val="Arial"/>
      <family val="2"/>
    </font>
    <font>
      <sz val="11"/>
      <color theme="1" tint="0.499984740745262"/>
      <name val="Arial"/>
      <family val="2"/>
    </font>
    <font>
      <b/>
      <sz val="11"/>
      <color rgb="FFFF0000"/>
      <name val="Arial"/>
      <family val="2"/>
    </font>
    <font>
      <b/>
      <sz val="16"/>
      <color theme="1"/>
      <name val="Arial"/>
      <family val="2"/>
    </font>
    <font>
      <sz val="9"/>
      <color theme="1"/>
      <name val="Arial"/>
      <family val="2"/>
    </font>
    <font>
      <sz val="10"/>
      <color theme="1"/>
      <name val="Calibri"/>
      <family val="2"/>
      <scheme val="minor"/>
    </font>
    <font>
      <b/>
      <sz val="10"/>
      <color theme="1"/>
      <name val="Calibri"/>
      <family val="2"/>
      <scheme val="minor"/>
    </font>
    <font>
      <strike/>
      <sz val="10"/>
      <color rgb="FFFF0000"/>
      <name val="Arial"/>
      <family val="2"/>
    </font>
    <font>
      <sz val="10"/>
      <color theme="1" tint="0.499984740745262"/>
      <name val="Arial"/>
      <family val="2"/>
    </font>
    <font>
      <b/>
      <strike/>
      <sz val="11"/>
      <color rgb="FFFF0000"/>
      <name val="Arial"/>
      <family val="2"/>
    </font>
    <font>
      <sz val="10"/>
      <color theme="1"/>
      <name val="Times New Roman"/>
      <family val="1"/>
    </font>
    <font>
      <b/>
      <strike/>
      <sz val="13"/>
      <color rgb="FFFF0000"/>
      <name val="Arial"/>
      <family val="2"/>
    </font>
    <font>
      <sz val="10"/>
      <color theme="1" tint="0.499984740745262"/>
      <name val="Calibri"/>
      <family val="2"/>
      <scheme val="minor"/>
    </font>
    <font>
      <b/>
      <sz val="10"/>
      <color theme="1" tint="0.499984740745262"/>
      <name val="Arial"/>
      <family val="2"/>
    </font>
    <font>
      <i/>
      <sz val="11"/>
      <color theme="1"/>
      <name val="Arial"/>
      <family val="2"/>
    </font>
    <font>
      <sz val="10"/>
      <name val="Calibri"/>
      <family val="2"/>
      <scheme val="minor"/>
    </font>
    <font>
      <b/>
      <sz val="10"/>
      <name val="Calibri"/>
      <family val="2"/>
      <scheme val="minor"/>
    </font>
    <font>
      <sz val="10"/>
      <color theme="0" tint="-0.499984740745262"/>
      <name val="Arial"/>
      <family val="2"/>
    </font>
    <font>
      <b/>
      <strike/>
      <sz val="10"/>
      <color theme="1" tint="0.499984740745262"/>
      <name val="Arial"/>
      <family val="2"/>
    </font>
    <font>
      <strike/>
      <sz val="10"/>
      <color theme="1" tint="0.499984740745262"/>
      <name val="Arial"/>
      <family val="2"/>
    </font>
    <font>
      <sz val="10"/>
      <color theme="9"/>
      <name val="Arial"/>
      <family val="2"/>
    </font>
    <font>
      <sz val="10"/>
      <color rgb="FF7030A0"/>
      <name val="Arial"/>
      <family val="2"/>
    </font>
  </fonts>
  <fills count="22">
    <fill>
      <patternFill patternType="none"/>
    </fill>
    <fill>
      <patternFill patternType="gray125"/>
    </fill>
    <fill>
      <patternFill patternType="solid">
        <fgColor indexed="9"/>
        <bgColor indexed="64"/>
      </patternFill>
    </fill>
    <fill>
      <patternFill patternType="solid">
        <fgColor rgb="FF001F5C"/>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lightGray">
        <fgColor theme="0" tint="-4.9989318521683403E-2"/>
        <bgColor theme="0" tint="-0.14996795556505021"/>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2499465926084170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4659260841701"/>
        <bgColor indexed="65"/>
      </patternFill>
    </fill>
    <fill>
      <patternFill patternType="solid">
        <fgColor rgb="FFFEECFD"/>
        <bgColor indexed="64"/>
      </patternFill>
    </fill>
    <fill>
      <patternFill patternType="solid">
        <fgColor rgb="FFFFEC72"/>
        <bgColor indexed="64"/>
      </patternFill>
    </fill>
    <fill>
      <patternFill patternType="solid">
        <fgColor rgb="FFFFFF99"/>
        <bgColor indexed="64"/>
      </patternFill>
    </fill>
    <fill>
      <patternFill patternType="solid">
        <fgColor rgb="FFCCFFCC"/>
        <bgColor indexed="64"/>
      </patternFill>
    </fill>
  </fills>
  <borders count="250">
    <border>
      <left/>
      <right/>
      <top/>
      <bottom/>
      <diagonal/>
    </border>
    <border>
      <left/>
      <right/>
      <top style="medium">
        <color indexed="64"/>
      </top>
      <bottom/>
      <diagonal/>
    </border>
    <border>
      <left/>
      <right/>
      <top style="medium">
        <color indexed="64"/>
      </top>
      <bottom style="thin">
        <color indexed="64"/>
      </bottom>
      <diagonal/>
    </border>
    <border>
      <left/>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style="medium">
        <color indexed="64"/>
      </bottom>
      <diagonal/>
    </border>
    <border>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dotted">
        <color indexed="64"/>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dotted">
        <color indexed="64"/>
      </right>
      <top style="thin">
        <color indexed="64"/>
      </top>
      <bottom style="hair">
        <color indexed="64"/>
      </bottom>
      <diagonal/>
    </border>
    <border>
      <left/>
      <right style="medium">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medium">
        <color indexed="64"/>
      </left>
      <right/>
      <top style="thin">
        <color indexed="64"/>
      </top>
      <bottom/>
      <diagonal/>
    </border>
    <border>
      <left style="thin">
        <color indexed="64"/>
      </left>
      <right style="hair">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style="thin">
        <color indexed="64"/>
      </bottom>
      <diagonal/>
    </border>
    <border>
      <left style="hair">
        <color indexed="64"/>
      </left>
      <right style="medium">
        <color indexed="64"/>
      </right>
      <top/>
      <bottom/>
      <diagonal/>
    </border>
    <border>
      <left/>
      <right style="hair">
        <color indexed="64"/>
      </right>
      <top/>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theme="0" tint="-0.499984740745262"/>
      </bottom>
      <diagonal/>
    </border>
    <border>
      <left/>
      <right style="medium">
        <color indexed="64"/>
      </right>
      <top style="thin">
        <color theme="0" tint="-0.499984740745262"/>
      </top>
      <bottom style="medium">
        <color indexed="64"/>
      </bottom>
      <diagonal/>
    </border>
    <border>
      <left/>
      <right style="thin">
        <color indexed="64"/>
      </right>
      <top style="hair">
        <color indexed="64"/>
      </top>
      <bottom style="medium">
        <color theme="9"/>
      </bottom>
      <diagonal/>
    </border>
    <border>
      <left/>
      <right style="thin">
        <color indexed="64"/>
      </right>
      <top style="hair">
        <color indexed="64"/>
      </top>
      <bottom style="medium">
        <color theme="7"/>
      </bottom>
      <diagonal/>
    </border>
    <border>
      <left/>
      <right style="thin">
        <color indexed="64"/>
      </right>
      <top style="hair">
        <color indexed="64"/>
      </top>
      <bottom style="medium">
        <color theme="8"/>
      </bottom>
      <diagonal/>
    </border>
    <border>
      <left style="thin">
        <color indexed="64"/>
      </left>
      <right style="hair">
        <color indexed="64"/>
      </right>
      <top style="hair">
        <color indexed="64"/>
      </top>
      <bottom style="medium">
        <color theme="9"/>
      </bottom>
      <diagonal/>
    </border>
    <border>
      <left style="hair">
        <color indexed="64"/>
      </left>
      <right style="hair">
        <color indexed="64"/>
      </right>
      <top style="hair">
        <color indexed="64"/>
      </top>
      <bottom style="medium">
        <color theme="9"/>
      </bottom>
      <diagonal/>
    </border>
    <border>
      <left style="hair">
        <color indexed="64"/>
      </left>
      <right/>
      <top style="hair">
        <color indexed="64"/>
      </top>
      <bottom style="medium">
        <color theme="9"/>
      </bottom>
      <diagonal/>
    </border>
    <border>
      <left style="thin">
        <color indexed="64"/>
      </left>
      <right style="hair">
        <color indexed="64"/>
      </right>
      <top style="hair">
        <color indexed="64"/>
      </top>
      <bottom style="medium">
        <color theme="8"/>
      </bottom>
      <diagonal/>
    </border>
    <border>
      <left style="hair">
        <color indexed="64"/>
      </left>
      <right style="hair">
        <color indexed="64"/>
      </right>
      <top style="hair">
        <color indexed="64"/>
      </top>
      <bottom style="medium">
        <color theme="8"/>
      </bottom>
      <diagonal/>
    </border>
    <border>
      <left style="thin">
        <color indexed="64"/>
      </left>
      <right style="hair">
        <color indexed="64"/>
      </right>
      <top style="hair">
        <color indexed="64"/>
      </top>
      <bottom style="medium">
        <color theme="7"/>
      </bottom>
      <diagonal/>
    </border>
    <border>
      <left style="hair">
        <color indexed="64"/>
      </left>
      <right style="hair">
        <color indexed="64"/>
      </right>
      <top style="hair">
        <color indexed="64"/>
      </top>
      <bottom style="medium">
        <color theme="7"/>
      </bottom>
      <diagonal/>
    </border>
    <border>
      <left style="thin">
        <color indexed="64"/>
      </left>
      <right/>
      <top style="hair">
        <color indexed="64"/>
      </top>
      <bottom style="medium">
        <color theme="9"/>
      </bottom>
      <diagonal/>
    </border>
    <border>
      <left style="hair">
        <color indexed="64"/>
      </left>
      <right style="thin">
        <color indexed="64"/>
      </right>
      <top style="hair">
        <color indexed="64"/>
      </top>
      <bottom style="medium">
        <color theme="7"/>
      </bottom>
      <diagonal/>
    </border>
    <border>
      <left style="thin">
        <color indexed="64"/>
      </left>
      <right/>
      <top style="hair">
        <color indexed="64"/>
      </top>
      <bottom style="medium">
        <color theme="7"/>
      </bottom>
      <diagonal/>
    </border>
    <border>
      <left style="hair">
        <color indexed="64"/>
      </left>
      <right style="thin">
        <color indexed="64"/>
      </right>
      <top style="hair">
        <color indexed="64"/>
      </top>
      <bottom style="medium">
        <color theme="8"/>
      </bottom>
      <diagonal/>
    </border>
    <border>
      <left style="thin">
        <color indexed="64"/>
      </left>
      <right/>
      <top style="hair">
        <color indexed="64"/>
      </top>
      <bottom style="medium">
        <color theme="8"/>
      </bottom>
      <diagonal/>
    </border>
    <border>
      <left/>
      <right/>
      <top style="thin">
        <color theme="0" tint="-0.499984740745262"/>
      </top>
      <bottom style="medium">
        <color indexed="64"/>
      </bottom>
      <diagonal/>
    </border>
    <border>
      <left style="thin">
        <color indexed="64"/>
      </left>
      <right/>
      <top/>
      <bottom style="thin">
        <color theme="0" tint="-0.499984740745262"/>
      </bottom>
      <diagonal/>
    </border>
    <border>
      <left style="thin">
        <color indexed="64"/>
      </left>
      <right style="hair">
        <color indexed="64"/>
      </right>
      <top/>
      <bottom style="thin">
        <color theme="0" tint="-0.499984740745262"/>
      </bottom>
      <diagonal/>
    </border>
    <border>
      <left style="hair">
        <color indexed="64"/>
      </left>
      <right style="thin">
        <color indexed="64"/>
      </right>
      <top/>
      <bottom style="thin">
        <color theme="0" tint="-0.499984740745262"/>
      </bottom>
      <diagonal/>
    </border>
    <border>
      <left/>
      <right/>
      <top/>
      <bottom style="thin">
        <color theme="0" tint="-0.499984740745262"/>
      </bottom>
      <diagonal/>
    </border>
    <border>
      <left style="thin">
        <color indexed="64"/>
      </left>
      <right/>
      <top style="thin">
        <color theme="0" tint="-0.499984740745262"/>
      </top>
      <bottom style="medium">
        <color indexed="64"/>
      </bottom>
      <diagonal/>
    </border>
    <border>
      <left/>
      <right style="thin">
        <color indexed="64"/>
      </right>
      <top style="thin">
        <color theme="0" tint="-0.499984740745262"/>
      </top>
      <bottom style="medium">
        <color indexed="64"/>
      </bottom>
      <diagonal/>
    </border>
    <border>
      <left style="medium">
        <color indexed="64"/>
      </left>
      <right style="hair">
        <color indexed="64"/>
      </right>
      <top/>
      <bottom style="thin">
        <color theme="0" tint="-0.499984740745262"/>
      </bottom>
      <diagonal/>
    </border>
    <border>
      <left style="medium">
        <color indexed="64"/>
      </left>
      <right/>
      <top style="thin">
        <color theme="0" tint="-0.499984740745262"/>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s>
  <cellStyleXfs count="10">
    <xf numFmtId="0" fontId="0" fillId="0" borderId="0"/>
    <xf numFmtId="0" fontId="7"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 fillId="0" borderId="0"/>
    <xf numFmtId="0" fontId="29" fillId="0" borderId="0"/>
    <xf numFmtId="0" fontId="1" fillId="0" borderId="0"/>
    <xf numFmtId="0" fontId="1" fillId="0" borderId="0"/>
    <xf numFmtId="0" fontId="31" fillId="0" borderId="0"/>
    <xf numFmtId="9" fontId="29" fillId="0" borderId="0" applyFont="0" applyFill="0" applyBorder="0" applyAlignment="0" applyProtection="0"/>
    <xf numFmtId="9" fontId="1" fillId="0" borderId="0" applyFont="0" applyFill="0" applyBorder="0" applyAlignment="0" applyProtection="0"/>
  </cellStyleXfs>
  <cellXfs count="2065">
    <xf numFmtId="0" fontId="0" fillId="0" borderId="0" xfId="0"/>
    <xf numFmtId="0" fontId="1" fillId="0" borderId="0" xfId="6" applyProtection="1"/>
    <xf numFmtId="0" fontId="0" fillId="0" borderId="0" xfId="0" applyProtection="1"/>
    <xf numFmtId="0" fontId="0" fillId="0" borderId="0" xfId="0" applyFill="1" applyProtection="1"/>
    <xf numFmtId="0" fontId="34" fillId="0" borderId="0" xfId="0" applyFont="1" applyFill="1" applyAlignment="1" applyProtection="1">
      <alignment horizontal="left" vertical="center" wrapText="1"/>
    </xf>
    <xf numFmtId="0" fontId="9" fillId="0" borderId="1" xfId="0" applyFont="1" applyBorder="1" applyAlignment="1" applyProtection="1">
      <alignment horizontal="center" vertical="center"/>
    </xf>
    <xf numFmtId="0" fontId="0" fillId="0" borderId="0" xfId="0" applyAlignment="1" applyProtection="1">
      <alignment vertical="center"/>
    </xf>
    <xf numFmtId="0" fontId="35" fillId="0" borderId="0" xfId="0" applyFont="1" applyProtection="1"/>
    <xf numFmtId="0" fontId="35" fillId="0" borderId="2" xfId="0" applyFont="1" applyBorder="1" applyAlignment="1" applyProtection="1">
      <alignment horizontal="center" vertical="center" wrapText="1"/>
    </xf>
    <xf numFmtId="0" fontId="10" fillId="2" borderId="0" xfId="4" applyFont="1" applyFill="1" applyBorder="1" applyAlignment="1" applyProtection="1">
      <alignment horizontal="right"/>
    </xf>
    <xf numFmtId="0" fontId="35" fillId="0" borderId="3" xfId="0" applyFont="1" applyBorder="1" applyAlignment="1" applyProtection="1">
      <alignment horizontal="center" vertical="center"/>
    </xf>
    <xf numFmtId="0" fontId="35" fillId="0" borderId="0" xfId="0" applyFont="1" applyFill="1" applyProtection="1"/>
    <xf numFmtId="0" fontId="9" fillId="0" borderId="1" xfId="0" applyFont="1" applyFill="1" applyBorder="1" applyAlignment="1" applyProtection="1">
      <alignment horizontal="center" vertical="center"/>
    </xf>
    <xf numFmtId="0" fontId="34" fillId="3" borderId="0" xfId="0" applyFont="1" applyFill="1" applyAlignment="1" applyProtection="1">
      <alignment horizontal="left" vertical="center"/>
    </xf>
    <xf numFmtId="0" fontId="0" fillId="0" borderId="0" xfId="0" applyBorder="1" applyProtection="1"/>
    <xf numFmtId="0" fontId="35" fillId="0" borderId="0" xfId="4" applyFont="1" applyFill="1" applyBorder="1" applyAlignment="1" applyProtection="1">
      <alignment horizontal="right" vertical="center"/>
    </xf>
    <xf numFmtId="0" fontId="1" fillId="0" borderId="0" xfId="6" applyBorder="1" applyProtection="1"/>
    <xf numFmtId="0" fontId="1" fillId="2" borderId="0" xfId="5" applyFont="1" applyFill="1" applyBorder="1" applyAlignment="1" applyProtection="1">
      <alignment vertical="center"/>
    </xf>
    <xf numFmtId="0" fontId="34" fillId="0" borderId="0" xfId="0" applyFont="1" applyFill="1" applyBorder="1" applyAlignment="1" applyProtection="1">
      <alignment horizontal="left" vertical="center" wrapText="1"/>
    </xf>
    <xf numFmtId="0" fontId="1" fillId="4" borderId="0" xfId="5" applyFont="1" applyFill="1" applyBorder="1" applyAlignment="1" applyProtection="1">
      <alignment horizontal="left" vertical="center"/>
      <protection locked="0"/>
    </xf>
    <xf numFmtId="0" fontId="0" fillId="0" borderId="0" xfId="0" applyFill="1" applyBorder="1" applyProtection="1"/>
    <xf numFmtId="0" fontId="1" fillId="4" borderId="0" xfId="5" applyFont="1" applyFill="1" applyBorder="1" applyAlignment="1" applyProtection="1">
      <alignment horizontal="left" vertical="center"/>
    </xf>
    <xf numFmtId="0" fontId="4" fillId="4" borderId="0" xfId="5" applyFont="1" applyFill="1" applyBorder="1" applyAlignment="1" applyProtection="1">
      <alignment horizontal="left" vertical="center"/>
    </xf>
    <xf numFmtId="0" fontId="35" fillId="0" borderId="0" xfId="0" applyFont="1" applyFill="1" applyAlignment="1" applyProtection="1">
      <alignment vertical="top" wrapText="1"/>
    </xf>
    <xf numFmtId="0" fontId="0" fillId="0" borderId="0" xfId="0" applyFill="1" applyBorder="1" applyAlignment="1" applyProtection="1">
      <alignment vertical="center"/>
    </xf>
    <xf numFmtId="14" fontId="1" fillId="0" borderId="0" xfId="6" applyNumberFormat="1" applyFont="1" applyAlignment="1" applyProtection="1">
      <alignment horizontal="right" vertical="center"/>
    </xf>
    <xf numFmtId="0" fontId="0" fillId="4" borderId="0" xfId="0" applyFill="1" applyProtection="1"/>
    <xf numFmtId="0" fontId="35" fillId="0" borderId="4"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35" fillId="0" borderId="8"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10"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12" xfId="0" applyFont="1" applyBorder="1" applyAlignment="1" applyProtection="1">
      <alignment horizontal="left" vertical="top" wrapText="1"/>
      <protection locked="0"/>
    </xf>
    <xf numFmtId="0" fontId="35" fillId="0" borderId="13" xfId="0" applyFont="1" applyBorder="1" applyAlignment="1" applyProtection="1">
      <alignment horizontal="left" vertical="top" wrapText="1"/>
      <protection locked="0"/>
    </xf>
    <xf numFmtId="0" fontId="1" fillId="4" borderId="0" xfId="3" applyFont="1" applyFill="1" applyAlignment="1" applyProtection="1">
      <alignment horizontal="left" vertical="top"/>
      <protection locked="0"/>
    </xf>
    <xf numFmtId="0" fontId="35" fillId="0" borderId="14" xfId="0" applyFont="1" applyBorder="1" applyAlignment="1" applyProtection="1">
      <alignment horizontal="left" vertical="top" wrapText="1"/>
      <protection locked="0"/>
    </xf>
    <xf numFmtId="0" fontId="36" fillId="5" borderId="15" xfId="0" applyFont="1" applyFill="1" applyBorder="1" applyAlignment="1" applyProtection="1">
      <alignment horizontal="center" vertical="center"/>
    </xf>
    <xf numFmtId="0" fontId="36" fillId="5" borderId="16" xfId="0" applyFont="1" applyFill="1" applyBorder="1" applyAlignment="1" applyProtection="1">
      <alignment horizontal="center" vertical="center"/>
    </xf>
    <xf numFmtId="0" fontId="36" fillId="5" borderId="17" xfId="0" applyFont="1" applyFill="1" applyBorder="1" applyAlignment="1" applyProtection="1">
      <alignment horizontal="center" vertical="center"/>
    </xf>
    <xf numFmtId="0" fontId="36" fillId="5" borderId="18" xfId="0" applyFont="1" applyFill="1" applyBorder="1" applyAlignment="1" applyProtection="1">
      <alignment horizontal="center" vertical="center"/>
    </xf>
    <xf numFmtId="0" fontId="0" fillId="4" borderId="19" xfId="0" applyNumberFormat="1" applyFill="1" applyBorder="1" applyProtection="1">
      <protection locked="0"/>
    </xf>
    <xf numFmtId="0" fontId="36" fillId="6" borderId="20" xfId="0" applyFont="1" applyFill="1" applyBorder="1" applyAlignment="1" applyProtection="1">
      <alignment horizontal="center" vertical="center"/>
    </xf>
    <xf numFmtId="0" fontId="35" fillId="0" borderId="21"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35" fillId="0" borderId="23" xfId="0" applyFont="1" applyBorder="1" applyAlignment="1" applyProtection="1">
      <alignment horizontal="left" vertical="top" wrapText="1"/>
      <protection locked="0"/>
    </xf>
    <xf numFmtId="0" fontId="35" fillId="0" borderId="24" xfId="0" applyFont="1" applyBorder="1" applyAlignment="1" applyProtection="1">
      <alignment horizontal="left" vertical="top" wrapText="1"/>
      <protection locked="0"/>
    </xf>
    <xf numFmtId="0" fontId="35" fillId="0" borderId="26" xfId="0" applyFont="1" applyBorder="1" applyAlignment="1" applyProtection="1">
      <alignment horizontal="left" vertical="top" wrapText="1"/>
      <protection locked="0"/>
    </xf>
    <xf numFmtId="0" fontId="1" fillId="2" borderId="0" xfId="5" applyFill="1" applyBorder="1" applyAlignment="1" applyProtection="1">
      <alignment horizontal="left" vertical="center"/>
    </xf>
    <xf numFmtId="0" fontId="35" fillId="0" borderId="0" xfId="0" applyFont="1" applyFill="1" applyAlignment="1" applyProtection="1">
      <alignment horizontal="left" vertical="center"/>
    </xf>
    <xf numFmtId="0" fontId="29" fillId="0" borderId="0" xfId="6" applyFont="1" applyProtection="1"/>
    <xf numFmtId="49" fontId="35" fillId="0" borderId="28" xfId="4" applyNumberFormat="1" applyFont="1" applyFill="1" applyBorder="1" applyAlignment="1" applyProtection="1">
      <alignment horizontal="left" vertical="center"/>
    </xf>
    <xf numFmtId="49" fontId="1" fillId="0" borderId="28" xfId="4" applyNumberFormat="1" applyFont="1" applyFill="1" applyBorder="1" applyAlignment="1" applyProtection="1">
      <alignment horizontal="left" vertical="center"/>
    </xf>
    <xf numFmtId="0" fontId="1" fillId="4" borderId="0" xfId="5" applyFont="1" applyFill="1" applyBorder="1" applyAlignment="1" applyProtection="1">
      <alignment horizontal="left" vertical="top"/>
    </xf>
    <xf numFmtId="0" fontId="0" fillId="0" borderId="0" xfId="0" applyFill="1" applyAlignment="1" applyProtection="1">
      <alignment horizontal="left" vertical="center"/>
    </xf>
    <xf numFmtId="0" fontId="7" fillId="0" borderId="0" xfId="1" quotePrefix="1" applyAlignment="1" applyProtection="1"/>
    <xf numFmtId="0" fontId="37" fillId="0" borderId="0" xfId="0" applyFont="1" applyFill="1" applyAlignment="1" applyProtection="1">
      <alignment horizontal="left" vertical="center"/>
    </xf>
    <xf numFmtId="0" fontId="35" fillId="0" borderId="29" xfId="0" applyFont="1" applyFill="1" applyBorder="1" applyAlignment="1" applyProtection="1">
      <alignment horizontal="center" vertical="center"/>
    </xf>
    <xf numFmtId="0" fontId="35" fillId="0" borderId="30" xfId="0" applyFont="1" applyBorder="1" applyAlignment="1" applyProtection="1">
      <alignment horizontal="center" vertical="center"/>
    </xf>
    <xf numFmtId="0" fontId="33" fillId="0" borderId="0" xfId="0" applyFont="1" applyProtection="1"/>
    <xf numFmtId="0" fontId="38" fillId="0" borderId="0" xfId="0" applyFont="1" applyFill="1" applyAlignment="1" applyProtection="1">
      <alignment horizontal="left" vertical="center" wrapText="1"/>
    </xf>
    <xf numFmtId="0" fontId="37" fillId="0" borderId="0" xfId="0" applyFont="1" applyFill="1" applyProtection="1"/>
    <xf numFmtId="0" fontId="33" fillId="0" borderId="0" xfId="0" applyFont="1" applyFill="1" applyProtection="1"/>
    <xf numFmtId="0" fontId="37" fillId="4" borderId="0" xfId="5" applyFont="1" applyFill="1" applyBorder="1" applyAlignment="1" applyProtection="1">
      <alignment horizontal="left" vertical="center"/>
    </xf>
    <xf numFmtId="0" fontId="33" fillId="0" borderId="0" xfId="0" applyFont="1" applyFill="1" applyAlignment="1" applyProtection="1">
      <alignment horizontal="left" vertical="center"/>
    </xf>
    <xf numFmtId="0" fontId="35" fillId="0" borderId="0" xfId="0" applyFont="1" applyFill="1" applyBorder="1" applyAlignment="1" applyProtection="1">
      <alignment vertical="center" wrapText="1"/>
    </xf>
    <xf numFmtId="0" fontId="39" fillId="0" borderId="0" xfId="1" quotePrefix="1" applyFont="1" applyAlignment="1" applyProtection="1"/>
    <xf numFmtId="0" fontId="11" fillId="0" borderId="0" xfId="0" applyFont="1" applyAlignment="1" applyProtection="1">
      <alignment horizontal="center" vertical="center"/>
    </xf>
    <xf numFmtId="0" fontId="11" fillId="0" borderId="0" xfId="0" applyFont="1" applyAlignment="1" applyProtection="1">
      <alignment horizontal="center"/>
    </xf>
    <xf numFmtId="0" fontId="35" fillId="5" borderId="31" xfId="0" applyFont="1" applyFill="1" applyBorder="1" applyAlignment="1" applyProtection="1">
      <alignment vertical="center" wrapText="1"/>
    </xf>
    <xf numFmtId="0" fontId="35" fillId="5" borderId="28" xfId="0" applyFont="1" applyFill="1" applyBorder="1" applyAlignment="1" applyProtection="1">
      <alignment horizontal="center" vertical="center" wrapText="1"/>
    </xf>
    <xf numFmtId="0" fontId="35" fillId="5" borderId="31" xfId="0" applyFont="1" applyFill="1" applyBorder="1" applyAlignment="1" applyProtection="1">
      <alignment horizontal="center" vertical="center"/>
    </xf>
    <xf numFmtId="0" fontId="37" fillId="5" borderId="31" xfId="0" applyFont="1" applyFill="1" applyBorder="1" applyAlignment="1" applyProtection="1">
      <alignment horizontal="center" vertical="center"/>
    </xf>
    <xf numFmtId="0" fontId="35" fillId="5" borderId="32" xfId="0" applyFont="1" applyFill="1" applyBorder="1" applyAlignment="1" applyProtection="1">
      <alignment vertical="center" wrapText="1"/>
    </xf>
    <xf numFmtId="0" fontId="9" fillId="0" borderId="0" xfId="0" applyFont="1" applyFill="1" applyBorder="1" applyAlignment="1" applyProtection="1">
      <alignment horizontal="center" vertical="center"/>
    </xf>
    <xf numFmtId="0" fontId="35" fillId="0" borderId="0" xfId="0" applyFont="1" applyFill="1" applyBorder="1" applyProtection="1"/>
    <xf numFmtId="3" fontId="11" fillId="0" borderId="0" xfId="0" applyNumberFormat="1" applyFont="1" applyFill="1" applyBorder="1" applyAlignment="1" applyProtection="1">
      <alignment horizontal="center" vertical="center"/>
    </xf>
    <xf numFmtId="0" fontId="1" fillId="0" borderId="0" xfId="5" applyFont="1" applyFill="1" applyBorder="1" applyAlignment="1" applyProtection="1">
      <alignment horizontal="left" vertical="center"/>
    </xf>
    <xf numFmtId="0" fontId="35"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35" fillId="0" borderId="0" xfId="0" applyFont="1" applyFill="1" applyBorder="1" applyAlignment="1" applyProtection="1">
      <alignment vertical="top" wrapText="1"/>
    </xf>
    <xf numFmtId="0" fontId="9" fillId="0" borderId="2" xfId="0" applyFont="1" applyFill="1" applyBorder="1" applyAlignment="1" applyProtection="1">
      <alignment horizontal="center" vertical="center"/>
    </xf>
    <xf numFmtId="0" fontId="35" fillId="5" borderId="31" xfId="0" applyFont="1" applyFill="1" applyBorder="1" applyAlignment="1" applyProtection="1">
      <alignment horizontal="center" vertical="center" wrapText="1"/>
    </xf>
    <xf numFmtId="3" fontId="37" fillId="0" borderId="33" xfId="0" applyNumberFormat="1" applyFont="1" applyFill="1" applyBorder="1" applyAlignment="1" applyProtection="1">
      <alignment horizontal="right" vertical="center"/>
      <protection locked="0"/>
    </xf>
    <xf numFmtId="3" fontId="35" fillId="0" borderId="34" xfId="0" applyNumberFormat="1" applyFont="1" applyFill="1" applyBorder="1" applyAlignment="1" applyProtection="1">
      <alignment horizontal="right" vertical="center"/>
      <protection locked="0"/>
    </xf>
    <xf numFmtId="3" fontId="37" fillId="0" borderId="35" xfId="0" applyNumberFormat="1" applyFont="1" applyFill="1" applyBorder="1" applyAlignment="1" applyProtection="1">
      <alignment horizontal="right" vertical="center"/>
      <protection locked="0"/>
    </xf>
    <xf numFmtId="3" fontId="35" fillId="0" borderId="36" xfId="0" applyNumberFormat="1" applyFont="1" applyFill="1" applyBorder="1" applyAlignment="1" applyProtection="1">
      <alignment horizontal="right" vertical="center"/>
      <protection locked="0"/>
    </xf>
    <xf numFmtId="3" fontId="37" fillId="0" borderId="37" xfId="0" applyNumberFormat="1" applyFont="1" applyFill="1" applyBorder="1" applyAlignment="1" applyProtection="1">
      <alignment horizontal="right" vertical="center"/>
      <protection locked="0"/>
    </xf>
    <xf numFmtId="3" fontId="35" fillId="0" borderId="38" xfId="0" applyNumberFormat="1" applyFont="1" applyFill="1" applyBorder="1" applyAlignment="1" applyProtection="1">
      <alignment horizontal="right" vertical="center"/>
      <protection locked="0"/>
    </xf>
    <xf numFmtId="0" fontId="40" fillId="0" borderId="0" xfId="0" applyFont="1" applyFill="1" applyBorder="1" applyProtection="1"/>
    <xf numFmtId="0" fontId="8" fillId="0" borderId="0" xfId="0" applyFont="1" applyAlignment="1" applyProtection="1"/>
    <xf numFmtId="0" fontId="34" fillId="3" borderId="0" xfId="0" applyFont="1" applyFill="1" applyAlignment="1" applyProtection="1">
      <alignment vertical="center"/>
    </xf>
    <xf numFmtId="0" fontId="35" fillId="0" borderId="0" xfId="0" quotePrefix="1" applyFont="1" applyFill="1" applyAlignment="1" applyProtection="1">
      <alignment horizontal="left" vertical="center"/>
    </xf>
    <xf numFmtId="0" fontId="35" fillId="0" borderId="0" xfId="0" quotePrefix="1" applyFont="1" applyFill="1" applyProtection="1"/>
    <xf numFmtId="0" fontId="2" fillId="4" borderId="0" xfId="5" applyFont="1" applyFill="1" applyBorder="1" applyAlignment="1" applyProtection="1">
      <alignment horizontal="left" vertical="center"/>
      <protection locked="0"/>
    </xf>
    <xf numFmtId="0" fontId="2" fillId="4" borderId="0" xfId="5" applyFont="1" applyFill="1" applyBorder="1" applyAlignment="1" applyProtection="1">
      <alignment horizontal="left" vertical="top"/>
    </xf>
    <xf numFmtId="0" fontId="33" fillId="4" borderId="0" xfId="5" applyFont="1" applyFill="1" applyBorder="1" applyAlignment="1" applyProtection="1">
      <alignment horizontal="left" vertical="top"/>
    </xf>
    <xf numFmtId="0" fontId="2" fillId="0" borderId="0" xfId="5" applyFont="1" applyFill="1" applyBorder="1" applyAlignment="1" applyProtection="1">
      <alignment horizontal="left" vertical="top"/>
    </xf>
    <xf numFmtId="0" fontId="2" fillId="4" borderId="0" xfId="5" applyFont="1" applyFill="1" applyBorder="1" applyAlignment="1" applyProtection="1">
      <alignment horizontal="left" vertical="center"/>
    </xf>
    <xf numFmtId="0" fontId="5" fillId="0" borderId="43" xfId="0" applyFont="1" applyBorder="1" applyAlignment="1" applyProtection="1">
      <alignment horizontal="center" vertical="center" wrapText="1"/>
    </xf>
    <xf numFmtId="0" fontId="35" fillId="0" borderId="30" xfId="0" applyFont="1" applyFill="1" applyBorder="1" applyAlignment="1" applyProtection="1">
      <alignment horizontal="center" vertical="center"/>
    </xf>
    <xf numFmtId="0" fontId="35" fillId="0" borderId="3" xfId="0" applyFont="1" applyFill="1" applyBorder="1" applyAlignment="1" applyProtection="1">
      <alignment horizontal="center" vertical="center"/>
    </xf>
    <xf numFmtId="0" fontId="35" fillId="0" borderId="2"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35" fillId="0" borderId="44" xfId="0" applyFont="1" applyFill="1" applyBorder="1" applyAlignment="1" applyProtection="1">
      <alignment horizontal="center" vertical="center"/>
    </xf>
    <xf numFmtId="0" fontId="35" fillId="0" borderId="45" xfId="0" applyFont="1" applyFill="1" applyBorder="1" applyAlignment="1" applyProtection="1">
      <alignment horizontal="center" vertical="center"/>
    </xf>
    <xf numFmtId="0" fontId="35" fillId="0" borderId="46" xfId="0" applyFont="1" applyFill="1" applyBorder="1" applyAlignment="1" applyProtection="1">
      <alignment horizontal="center" vertical="center"/>
    </xf>
    <xf numFmtId="0" fontId="35" fillId="0" borderId="47"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11" fillId="0" borderId="0" xfId="0" applyFont="1" applyBorder="1" applyAlignment="1" applyProtection="1">
      <alignment horizontal="center"/>
    </xf>
    <xf numFmtId="3" fontId="11" fillId="7" borderId="49" xfId="0" applyNumberFormat="1" applyFont="1" applyFill="1" applyBorder="1" applyAlignment="1" applyProtection="1">
      <alignment horizontal="center" vertical="center"/>
    </xf>
    <xf numFmtId="0" fontId="35" fillId="8" borderId="50" xfId="0" applyFont="1" applyFill="1" applyBorder="1" applyAlignment="1" applyProtection="1">
      <alignment horizontal="left" vertical="top" wrapText="1"/>
    </xf>
    <xf numFmtId="0" fontId="35" fillId="8" borderId="24" xfId="0" applyFont="1" applyFill="1" applyBorder="1" applyAlignment="1" applyProtection="1">
      <alignment horizontal="left" vertical="top" wrapText="1"/>
    </xf>
    <xf numFmtId="0" fontId="35" fillId="8" borderId="51" xfId="0" applyFont="1" applyFill="1" applyBorder="1" applyAlignment="1" applyProtection="1">
      <alignment horizontal="left" vertical="top" wrapText="1"/>
    </xf>
    <xf numFmtId="0" fontId="35" fillId="8" borderId="52" xfId="0" applyFont="1" applyFill="1" applyBorder="1" applyAlignment="1" applyProtection="1">
      <alignment horizontal="left" vertical="top" wrapText="1"/>
    </xf>
    <xf numFmtId="0" fontId="35" fillId="8" borderId="53" xfId="0" applyFont="1" applyFill="1" applyBorder="1" applyAlignment="1" applyProtection="1">
      <alignment horizontal="left" vertical="top" wrapText="1"/>
    </xf>
    <xf numFmtId="0" fontId="35" fillId="8" borderId="54" xfId="0" applyFont="1" applyFill="1" applyBorder="1" applyAlignment="1" applyProtection="1">
      <alignment horizontal="left" vertical="top" wrapText="1"/>
    </xf>
    <xf numFmtId="3" fontId="11" fillId="7" borderId="55" xfId="0" applyNumberFormat="1" applyFont="1" applyFill="1" applyBorder="1" applyAlignment="1" applyProtection="1">
      <alignment horizontal="center" vertical="center"/>
    </xf>
    <xf numFmtId="0" fontId="41" fillId="0" borderId="0" xfId="0" applyFont="1" applyProtection="1"/>
    <xf numFmtId="0" fontId="42" fillId="0" borderId="0" xfId="0" applyFont="1" applyProtection="1"/>
    <xf numFmtId="0" fontId="43" fillId="0" borderId="0" xfId="0" applyFont="1" applyProtection="1"/>
    <xf numFmtId="0" fontId="44" fillId="0" borderId="0" xfId="0" applyFont="1" applyProtection="1"/>
    <xf numFmtId="0" fontId="45" fillId="0" borderId="0" xfId="0" applyFont="1" applyProtection="1"/>
    <xf numFmtId="0" fontId="8" fillId="0" borderId="0" xfId="0" applyFont="1" applyBorder="1" applyAlignment="1" applyProtection="1">
      <alignment vertical="center" wrapText="1"/>
    </xf>
    <xf numFmtId="0" fontId="9" fillId="0" borderId="43" xfId="0" applyFont="1" applyBorder="1" applyAlignment="1" applyProtection="1">
      <alignment horizontal="center" vertical="center" wrapText="1"/>
    </xf>
    <xf numFmtId="0" fontId="8" fillId="0" borderId="56" xfId="0" applyFont="1" applyFill="1" applyBorder="1" applyAlignment="1" applyProtection="1">
      <alignment vertical="center" wrapText="1"/>
    </xf>
    <xf numFmtId="0" fontId="46" fillId="0" borderId="0" xfId="0" applyFont="1" applyProtection="1"/>
    <xf numFmtId="0" fontId="47" fillId="0" borderId="0" xfId="0" applyFont="1" applyProtection="1"/>
    <xf numFmtId="0" fontId="4" fillId="8" borderId="57" xfId="0" applyFont="1" applyFill="1" applyBorder="1" applyAlignment="1" applyProtection="1">
      <alignment horizontal="left" vertical="center" wrapText="1"/>
    </xf>
    <xf numFmtId="3" fontId="11" fillId="8" borderId="49" xfId="0" applyNumberFormat="1" applyFont="1" applyFill="1" applyBorder="1" applyAlignment="1" applyProtection="1">
      <alignment horizontal="center" vertical="center"/>
    </xf>
    <xf numFmtId="3" fontId="11" fillId="8" borderId="58" xfId="0" applyNumberFormat="1" applyFont="1" applyFill="1" applyBorder="1" applyAlignment="1" applyProtection="1">
      <alignment horizontal="center" vertical="center"/>
    </xf>
    <xf numFmtId="3" fontId="11" fillId="8" borderId="59" xfId="0" applyNumberFormat="1" applyFont="1" applyFill="1" applyBorder="1" applyAlignment="1" applyProtection="1">
      <alignment horizontal="center" vertical="center"/>
    </xf>
    <xf numFmtId="0" fontId="35" fillId="9" borderId="60" xfId="0" quotePrefix="1" applyFont="1" applyFill="1" applyBorder="1" applyAlignment="1" applyProtection="1">
      <alignment horizontal="center" vertical="center" wrapText="1"/>
    </xf>
    <xf numFmtId="0" fontId="35" fillId="9" borderId="61" xfId="0" quotePrefix="1" applyFont="1" applyFill="1" applyBorder="1" applyAlignment="1" applyProtection="1">
      <alignment horizontal="center" vertical="center" wrapText="1"/>
    </xf>
    <xf numFmtId="0" fontId="35" fillId="9" borderId="62" xfId="0" quotePrefix="1" applyFont="1" applyFill="1" applyBorder="1" applyAlignment="1" applyProtection="1">
      <alignment horizontal="center" vertical="center" wrapText="1"/>
    </xf>
    <xf numFmtId="0" fontId="35" fillId="10" borderId="28" xfId="0" applyFont="1" applyFill="1" applyBorder="1" applyAlignment="1" applyProtection="1">
      <alignment vertical="center" wrapText="1"/>
    </xf>
    <xf numFmtId="0" fontId="0" fillId="10" borderId="28" xfId="0" applyFill="1" applyBorder="1" applyProtection="1"/>
    <xf numFmtId="0" fontId="35" fillId="10" borderId="28" xfId="0" quotePrefix="1" applyFont="1" applyFill="1" applyBorder="1" applyAlignment="1" applyProtection="1">
      <alignment vertical="center" wrapText="1"/>
    </xf>
    <xf numFmtId="0" fontId="35" fillId="10" borderId="63" xfId="0" applyFont="1" applyFill="1" applyBorder="1" applyAlignment="1" applyProtection="1">
      <alignment vertical="center" wrapText="1"/>
    </xf>
    <xf numFmtId="0" fontId="0" fillId="10" borderId="63" xfId="0" applyFill="1" applyBorder="1" applyProtection="1"/>
    <xf numFmtId="0" fontId="35" fillId="10" borderId="0" xfId="0" quotePrefix="1" applyFont="1" applyFill="1" applyBorder="1" applyAlignment="1" applyProtection="1">
      <alignment vertical="center" wrapText="1"/>
    </xf>
    <xf numFmtId="0" fontId="35" fillId="10" borderId="64" xfId="0" quotePrefix="1" applyFont="1" applyFill="1" applyBorder="1" applyAlignment="1" applyProtection="1">
      <alignment vertical="center" wrapText="1"/>
    </xf>
    <xf numFmtId="0" fontId="35" fillId="10" borderId="30" xfId="0" quotePrefix="1" applyFont="1" applyFill="1" applyBorder="1" applyAlignment="1" applyProtection="1">
      <alignment vertical="center" wrapText="1"/>
    </xf>
    <xf numFmtId="0" fontId="35" fillId="10" borderId="65" xfId="0" quotePrefix="1" applyFont="1" applyFill="1" applyBorder="1" applyAlignment="1" applyProtection="1">
      <alignment vertical="center" wrapText="1"/>
    </xf>
    <xf numFmtId="0" fontId="35" fillId="11" borderId="28" xfId="0" quotePrefix="1" applyFont="1" applyFill="1" applyBorder="1" applyAlignment="1" applyProtection="1">
      <alignment vertical="center" wrapText="1"/>
    </xf>
    <xf numFmtId="0" fontId="35" fillId="11" borderId="30" xfId="0" quotePrefix="1" applyFont="1" applyFill="1" applyBorder="1" applyAlignment="1" applyProtection="1">
      <alignment vertical="center" wrapText="1"/>
    </xf>
    <xf numFmtId="0" fontId="34" fillId="0" borderId="0" xfId="0" applyFont="1" applyFill="1" applyAlignment="1" applyProtection="1">
      <alignment vertical="center"/>
    </xf>
    <xf numFmtId="0" fontId="35" fillId="0" borderId="64" xfId="0" applyFont="1" applyFill="1" applyBorder="1" applyAlignment="1" applyProtection="1">
      <alignment vertical="center" wrapText="1"/>
    </xf>
    <xf numFmtId="0" fontId="48" fillId="0" borderId="218" xfId="0" applyFont="1" applyFill="1" applyBorder="1" applyAlignment="1" applyProtection="1">
      <alignment horizontal="center" vertical="center" wrapText="1"/>
    </xf>
    <xf numFmtId="3" fontId="35" fillId="0" borderId="30" xfId="0" applyNumberFormat="1" applyFont="1" applyFill="1" applyBorder="1" applyAlignment="1" applyProtection="1">
      <alignment horizontal="right" vertical="center"/>
      <protection locked="0"/>
    </xf>
    <xf numFmtId="3" fontId="35" fillId="0" borderId="23" xfId="0" applyNumberFormat="1" applyFont="1" applyFill="1" applyBorder="1" applyAlignment="1" applyProtection="1">
      <alignment horizontal="right" vertical="center"/>
      <protection locked="0"/>
    </xf>
    <xf numFmtId="3" fontId="35" fillId="0" borderId="66" xfId="0" applyNumberFormat="1" applyFont="1" applyFill="1" applyBorder="1" applyAlignment="1" applyProtection="1">
      <alignment horizontal="right" vertical="center"/>
      <protection locked="0"/>
    </xf>
    <xf numFmtId="3" fontId="35" fillId="0" borderId="24" xfId="0" applyNumberFormat="1" applyFont="1" applyFill="1" applyBorder="1" applyAlignment="1" applyProtection="1">
      <alignment horizontal="right" vertical="center"/>
      <protection locked="0"/>
    </xf>
    <xf numFmtId="3" fontId="35" fillId="0" borderId="67" xfId="0" applyNumberFormat="1" applyFont="1" applyFill="1" applyBorder="1" applyAlignment="1" applyProtection="1">
      <alignment horizontal="right" vertical="center"/>
      <protection locked="0"/>
    </xf>
    <xf numFmtId="3" fontId="35" fillId="0" borderId="61" xfId="0" applyNumberFormat="1" applyFont="1" applyFill="1" applyBorder="1" applyAlignment="1" applyProtection="1">
      <alignment horizontal="right" vertical="center"/>
      <protection locked="0"/>
    </xf>
    <xf numFmtId="3" fontId="35" fillId="0" borderId="62" xfId="0" applyNumberFormat="1" applyFont="1" applyFill="1" applyBorder="1" applyAlignment="1" applyProtection="1">
      <alignment horizontal="right" vertical="center"/>
      <protection locked="0"/>
    </xf>
    <xf numFmtId="49" fontId="35" fillId="0" borderId="2" xfId="0" applyNumberFormat="1" applyFont="1" applyFill="1" applyBorder="1" applyAlignment="1" applyProtection="1">
      <alignment horizontal="left" vertical="top" wrapText="1"/>
      <protection locked="0"/>
    </xf>
    <xf numFmtId="49" fontId="35" fillId="0" borderId="18" xfId="0" applyNumberFormat="1" applyFont="1" applyFill="1" applyBorder="1" applyAlignment="1" applyProtection="1">
      <alignment horizontal="left" vertical="top" wrapText="1"/>
      <protection locked="0"/>
    </xf>
    <xf numFmtId="49" fontId="35" fillId="0" borderId="68" xfId="0" applyNumberFormat="1" applyFont="1" applyFill="1" applyBorder="1" applyAlignment="1" applyProtection="1">
      <alignment horizontal="left" vertical="top" wrapText="1"/>
      <protection locked="0"/>
    </xf>
    <xf numFmtId="49" fontId="35" fillId="0" borderId="43" xfId="0" applyNumberFormat="1" applyFont="1" applyFill="1" applyBorder="1" applyAlignment="1" applyProtection="1">
      <alignment horizontal="left" vertical="top" wrapText="1"/>
      <protection locked="0"/>
    </xf>
    <xf numFmtId="49" fontId="35" fillId="0" borderId="69" xfId="0" applyNumberFormat="1" applyFont="1" applyFill="1" applyBorder="1" applyAlignment="1" applyProtection="1">
      <alignment horizontal="left" vertical="top" wrapText="1"/>
      <protection locked="0"/>
    </xf>
    <xf numFmtId="49" fontId="35" fillId="0" borderId="70" xfId="0" applyNumberFormat="1" applyFont="1" applyFill="1" applyBorder="1" applyAlignment="1" applyProtection="1">
      <alignment horizontal="left" vertical="top" wrapText="1"/>
      <protection locked="0"/>
    </xf>
    <xf numFmtId="0" fontId="11" fillId="12" borderId="219" xfId="0" applyFont="1" applyFill="1" applyBorder="1" applyAlignment="1" applyProtection="1">
      <alignment horizontal="center" vertical="center" wrapText="1"/>
    </xf>
    <xf numFmtId="0" fontId="34" fillId="3" borderId="0" xfId="0" applyFont="1" applyFill="1" applyBorder="1" applyAlignment="1" applyProtection="1">
      <alignment vertical="center"/>
    </xf>
    <xf numFmtId="0" fontId="8" fillId="0" borderId="0" xfId="0" applyFont="1" applyBorder="1" applyAlignment="1" applyProtection="1"/>
    <xf numFmtId="0" fontId="35" fillId="0" borderId="0" xfId="0" applyFont="1" applyBorder="1" applyProtection="1"/>
    <xf numFmtId="3" fontId="35" fillId="0" borderId="33" xfId="0" applyNumberFormat="1" applyFont="1" applyFill="1" applyBorder="1" applyAlignment="1" applyProtection="1">
      <alignment horizontal="right" vertical="center"/>
      <protection locked="0"/>
    </xf>
    <xf numFmtId="3" fontId="35" fillId="0" borderId="71" xfId="0" applyNumberFormat="1" applyFont="1" applyFill="1" applyBorder="1" applyAlignment="1" applyProtection="1">
      <alignment horizontal="right" vertical="center"/>
      <protection locked="0"/>
    </xf>
    <xf numFmtId="49" fontId="35" fillId="0" borderId="39" xfId="0" applyNumberFormat="1" applyFont="1" applyFill="1" applyBorder="1" applyAlignment="1" applyProtection="1">
      <alignment horizontal="left" vertical="top" wrapText="1"/>
      <protection locked="0"/>
    </xf>
    <xf numFmtId="49" fontId="35" fillId="0" borderId="41" xfId="0" applyNumberFormat="1" applyFont="1" applyFill="1" applyBorder="1" applyAlignment="1" applyProtection="1">
      <alignment horizontal="left" vertical="top" wrapText="1"/>
      <protection locked="0"/>
    </xf>
    <xf numFmtId="0" fontId="35" fillId="0" borderId="72" xfId="0" applyFont="1" applyFill="1" applyBorder="1" applyProtection="1"/>
    <xf numFmtId="0" fontId="8" fillId="0" borderId="0" xfId="0" applyFont="1" applyFill="1" applyAlignment="1" applyProtection="1"/>
    <xf numFmtId="0" fontId="9" fillId="0" borderId="2" xfId="0" applyFont="1" applyFill="1" applyBorder="1" applyAlignment="1" applyProtection="1">
      <alignment horizontal="center" vertical="center" wrapText="1"/>
    </xf>
    <xf numFmtId="0" fontId="35" fillId="0" borderId="63" xfId="0" applyFont="1" applyFill="1" applyBorder="1" applyAlignment="1" applyProtection="1">
      <alignment vertical="center" wrapText="1"/>
    </xf>
    <xf numFmtId="0" fontId="35" fillId="0" borderId="28" xfId="0" applyFont="1" applyFill="1" applyBorder="1" applyAlignment="1" applyProtection="1">
      <alignment vertical="center" wrapText="1"/>
    </xf>
    <xf numFmtId="0" fontId="35" fillId="0" borderId="65" xfId="0" applyFont="1" applyFill="1" applyBorder="1" applyAlignment="1" applyProtection="1">
      <alignment vertical="center" wrapText="1"/>
    </xf>
    <xf numFmtId="3" fontId="35" fillId="0" borderId="73" xfId="0" applyNumberFormat="1" applyFont="1" applyFill="1" applyBorder="1" applyAlignment="1" applyProtection="1">
      <alignment horizontal="right" vertical="center"/>
      <protection locked="0"/>
    </xf>
    <xf numFmtId="3" fontId="35" fillId="0" borderId="74" xfId="0" applyNumberFormat="1" applyFont="1" applyFill="1" applyBorder="1" applyAlignment="1" applyProtection="1">
      <alignment horizontal="right" vertical="center"/>
      <protection locked="0"/>
    </xf>
    <xf numFmtId="3" fontId="35" fillId="0" borderId="35" xfId="0" applyNumberFormat="1" applyFont="1" applyFill="1" applyBorder="1" applyAlignment="1" applyProtection="1">
      <alignment horizontal="right" vertical="center"/>
      <protection locked="0"/>
    </xf>
    <xf numFmtId="3" fontId="35" fillId="0" borderId="75" xfId="0" applyNumberFormat="1" applyFont="1" applyFill="1" applyBorder="1" applyAlignment="1" applyProtection="1">
      <alignment horizontal="right" vertical="center"/>
      <protection locked="0"/>
    </xf>
    <xf numFmtId="3" fontId="35" fillId="0" borderId="37" xfId="0" applyNumberFormat="1" applyFont="1" applyFill="1" applyBorder="1" applyAlignment="1" applyProtection="1">
      <alignment horizontal="right" vertical="center"/>
      <protection locked="0"/>
    </xf>
    <xf numFmtId="49" fontId="35" fillId="0" borderId="76" xfId="0" applyNumberFormat="1" applyFont="1" applyFill="1" applyBorder="1" applyAlignment="1" applyProtection="1">
      <alignment horizontal="left" vertical="top" wrapText="1"/>
      <protection locked="0"/>
    </xf>
    <xf numFmtId="49" fontId="35" fillId="0" borderId="77" xfId="0" applyNumberFormat="1" applyFont="1" applyFill="1" applyBorder="1" applyAlignment="1" applyProtection="1">
      <alignment horizontal="left" vertical="top" wrapText="1"/>
      <protection locked="0"/>
    </xf>
    <xf numFmtId="0" fontId="9" fillId="0" borderId="2"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xf>
    <xf numFmtId="3" fontId="35" fillId="0" borderId="78" xfId="0" applyNumberFormat="1" applyFont="1" applyFill="1" applyBorder="1" applyAlignment="1" applyProtection="1">
      <alignment horizontal="right" vertical="center"/>
      <protection locked="0"/>
    </xf>
    <xf numFmtId="3" fontId="35" fillId="0" borderId="79" xfId="0" applyNumberFormat="1" applyFont="1" applyFill="1" applyBorder="1" applyAlignment="1" applyProtection="1">
      <alignment horizontal="right" vertical="center"/>
      <protection locked="0"/>
    </xf>
    <xf numFmtId="3" fontId="35" fillId="0" borderId="26" xfId="0" applyNumberFormat="1" applyFont="1" applyFill="1" applyBorder="1" applyAlignment="1" applyProtection="1">
      <alignment horizontal="right" vertical="center"/>
      <protection locked="0"/>
    </xf>
    <xf numFmtId="0" fontId="48" fillId="0" borderId="44" xfId="0" applyFont="1" applyFill="1" applyBorder="1" applyAlignment="1" applyProtection="1">
      <alignment horizontal="left" vertical="center"/>
    </xf>
    <xf numFmtId="0" fontId="35" fillId="0" borderId="80" xfId="0" applyFont="1" applyFill="1" applyBorder="1" applyAlignment="1" applyProtection="1">
      <alignment horizontal="left" vertical="center"/>
    </xf>
    <xf numFmtId="0" fontId="48" fillId="0" borderId="81" xfId="0" applyFont="1" applyFill="1" applyBorder="1" applyAlignment="1" applyProtection="1">
      <alignment horizontal="left" vertical="center"/>
    </xf>
    <xf numFmtId="3" fontId="35" fillId="0" borderId="82" xfId="0" applyNumberFormat="1" applyFont="1" applyFill="1" applyBorder="1" applyAlignment="1" applyProtection="1">
      <alignment horizontal="right" vertical="center"/>
      <protection locked="0"/>
    </xf>
    <xf numFmtId="3" fontId="35" fillId="0" borderId="51" xfId="0" applyNumberFormat="1" applyFont="1" applyFill="1" applyBorder="1" applyAlignment="1" applyProtection="1">
      <alignment horizontal="right" vertical="center"/>
      <protection locked="0"/>
    </xf>
    <xf numFmtId="0" fontId="48" fillId="0" borderId="80" xfId="0" applyFont="1" applyFill="1" applyBorder="1" applyAlignment="1" applyProtection="1">
      <alignment horizontal="left" vertical="center"/>
    </xf>
    <xf numFmtId="3" fontId="35" fillId="0" borderId="83" xfId="0" applyNumberFormat="1" applyFont="1" applyFill="1" applyBorder="1" applyAlignment="1" applyProtection="1">
      <alignment horizontal="right" vertical="center"/>
      <protection locked="0"/>
    </xf>
    <xf numFmtId="3" fontId="35" fillId="0" borderId="49" xfId="0" applyNumberFormat="1" applyFont="1" applyFill="1" applyBorder="1" applyAlignment="1" applyProtection="1">
      <alignment horizontal="right" vertical="center"/>
      <protection locked="0"/>
    </xf>
    <xf numFmtId="3" fontId="35" fillId="0" borderId="84" xfId="0" applyNumberFormat="1" applyFont="1" applyFill="1" applyBorder="1" applyAlignment="1" applyProtection="1">
      <alignment horizontal="right" vertical="center"/>
      <protection locked="0"/>
    </xf>
    <xf numFmtId="3" fontId="11" fillId="8" borderId="55" xfId="0" applyNumberFormat="1" applyFont="1" applyFill="1" applyBorder="1" applyAlignment="1" applyProtection="1">
      <alignment horizontal="center" vertical="center"/>
    </xf>
    <xf numFmtId="0" fontId="9" fillId="0" borderId="31"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xf>
    <xf numFmtId="0" fontId="9" fillId="0" borderId="31" xfId="0" applyFont="1" applyBorder="1" applyAlignment="1" applyProtection="1">
      <alignment horizontal="center" vertical="center" wrapText="1"/>
    </xf>
    <xf numFmtId="0" fontId="9" fillId="0" borderId="31" xfId="0" applyFont="1" applyBorder="1" applyAlignment="1" applyProtection="1">
      <alignment horizontal="center" vertical="center"/>
    </xf>
    <xf numFmtId="3" fontId="11" fillId="7" borderId="85" xfId="0" applyNumberFormat="1" applyFont="1" applyFill="1" applyBorder="1" applyAlignment="1" applyProtection="1">
      <alignment horizontal="center" vertical="center"/>
    </xf>
    <xf numFmtId="0" fontId="35" fillId="8" borderId="86" xfId="0" applyFont="1" applyFill="1" applyBorder="1" applyAlignment="1" applyProtection="1">
      <alignment horizontal="left" vertical="top" wrapText="1"/>
    </xf>
    <xf numFmtId="0" fontId="35" fillId="8" borderId="67" xfId="0" applyFont="1" applyFill="1" applyBorder="1" applyAlignment="1" applyProtection="1">
      <alignment horizontal="left" vertical="top" wrapText="1"/>
    </xf>
    <xf numFmtId="0" fontId="35" fillId="8" borderId="87" xfId="0" applyFont="1" applyFill="1" applyBorder="1" applyAlignment="1" applyProtection="1">
      <alignment horizontal="left" vertical="top" wrapText="1"/>
    </xf>
    <xf numFmtId="3" fontId="11" fillId="7" borderId="88" xfId="0" applyNumberFormat="1" applyFont="1" applyFill="1" applyBorder="1" applyAlignment="1" applyProtection="1">
      <alignment horizontal="center" vertical="center"/>
    </xf>
    <xf numFmtId="0" fontId="35" fillId="8" borderId="89" xfId="0" applyFont="1" applyFill="1" applyBorder="1" applyAlignment="1" applyProtection="1">
      <alignment vertical="top" wrapText="1"/>
    </xf>
    <xf numFmtId="0" fontId="35" fillId="8" borderId="90" xfId="0" applyFont="1" applyFill="1" applyBorder="1" applyAlignment="1" applyProtection="1">
      <alignment vertical="top" wrapText="1"/>
    </xf>
    <xf numFmtId="0" fontId="35" fillId="8" borderId="91" xfId="0" applyFont="1" applyFill="1" applyBorder="1" applyAlignment="1" applyProtection="1">
      <alignment vertical="top" wrapText="1"/>
    </xf>
    <xf numFmtId="3" fontId="11" fillId="7" borderId="92" xfId="0" applyNumberFormat="1" applyFont="1" applyFill="1" applyBorder="1" applyAlignment="1" applyProtection="1">
      <alignment vertical="center"/>
    </xf>
    <xf numFmtId="3" fontId="11" fillId="7" borderId="93" xfId="0" applyNumberFormat="1" applyFont="1" applyFill="1" applyBorder="1" applyAlignment="1" applyProtection="1">
      <alignment vertical="center"/>
    </xf>
    <xf numFmtId="3" fontId="11" fillId="7" borderId="83" xfId="0" applyNumberFormat="1" applyFont="1" applyFill="1" applyBorder="1" applyAlignment="1" applyProtection="1">
      <alignment vertical="center"/>
    </xf>
    <xf numFmtId="0" fontId="5" fillId="0" borderId="61"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5" fillId="8" borderId="89" xfId="0" applyFont="1" applyFill="1" applyBorder="1" applyAlignment="1" applyProtection="1">
      <alignment horizontal="left" vertical="top" wrapText="1"/>
    </xf>
    <xf numFmtId="0" fontId="35" fillId="8" borderId="94" xfId="0" applyFont="1" applyFill="1" applyBorder="1" applyAlignment="1" applyProtection="1">
      <alignment horizontal="left" vertical="top" wrapText="1"/>
    </xf>
    <xf numFmtId="3" fontId="11" fillId="8" borderId="93" xfId="0" applyNumberFormat="1" applyFont="1" applyFill="1" applyBorder="1" applyAlignment="1" applyProtection="1">
      <alignment horizontal="center" vertical="center"/>
    </xf>
    <xf numFmtId="3" fontId="11" fillId="8" borderId="92" xfId="0" applyNumberFormat="1" applyFont="1" applyFill="1" applyBorder="1" applyAlignment="1" applyProtection="1">
      <alignment horizontal="center" vertical="center"/>
    </xf>
    <xf numFmtId="0" fontId="4" fillId="8" borderId="95" xfId="0" applyFont="1" applyFill="1" applyBorder="1" applyAlignment="1" applyProtection="1">
      <alignment horizontal="left" vertical="center" wrapText="1"/>
    </xf>
    <xf numFmtId="3" fontId="35" fillId="0" borderId="96" xfId="0" applyNumberFormat="1" applyFont="1" applyFill="1" applyBorder="1" applyAlignment="1" applyProtection="1">
      <alignment horizontal="right" vertical="center"/>
      <protection locked="0"/>
    </xf>
    <xf numFmtId="3" fontId="35" fillId="0" borderId="14" xfId="0" applyNumberFormat="1" applyFont="1" applyFill="1" applyBorder="1" applyAlignment="1" applyProtection="1">
      <alignment horizontal="right" vertical="center"/>
      <protection locked="0"/>
    </xf>
    <xf numFmtId="3" fontId="35" fillId="0" borderId="97" xfId="0" applyNumberFormat="1" applyFont="1" applyFill="1" applyBorder="1" applyAlignment="1" applyProtection="1">
      <alignment horizontal="right" vertical="center"/>
      <protection locked="0"/>
    </xf>
    <xf numFmtId="3" fontId="35" fillId="0" borderId="98" xfId="0" applyNumberFormat="1" applyFont="1" applyFill="1" applyBorder="1" applyAlignment="1" applyProtection="1">
      <alignment horizontal="right" vertical="center"/>
      <protection locked="0"/>
    </xf>
    <xf numFmtId="3" fontId="35" fillId="0" borderId="99" xfId="0" applyNumberFormat="1" applyFont="1" applyFill="1" applyBorder="1" applyAlignment="1" applyProtection="1">
      <alignment horizontal="right" vertical="center"/>
      <protection locked="0"/>
    </xf>
    <xf numFmtId="3" fontId="35" fillId="0" borderId="7" xfId="0" applyNumberFormat="1" applyFont="1" applyFill="1" applyBorder="1" applyAlignment="1" applyProtection="1">
      <alignment horizontal="right" vertical="center"/>
      <protection locked="0"/>
    </xf>
    <xf numFmtId="3" fontId="35" fillId="0" borderId="53" xfId="0" applyNumberFormat="1" applyFont="1" applyFill="1" applyBorder="1" applyAlignment="1" applyProtection="1">
      <alignment horizontal="right" vertical="center"/>
      <protection locked="0"/>
    </xf>
    <xf numFmtId="3" fontId="35" fillId="0" borderId="12" xfId="0" applyNumberFormat="1" applyFont="1" applyFill="1" applyBorder="1" applyAlignment="1" applyProtection="1">
      <alignment horizontal="right" vertical="center"/>
      <protection locked="0"/>
    </xf>
    <xf numFmtId="3" fontId="35" fillId="0" borderId="9" xfId="0" applyNumberFormat="1" applyFont="1" applyFill="1" applyBorder="1" applyAlignment="1" applyProtection="1">
      <alignment horizontal="right" vertical="center"/>
      <protection locked="0"/>
    </xf>
    <xf numFmtId="3" fontId="35" fillId="0" borderId="100" xfId="0" applyNumberFormat="1" applyFont="1" applyFill="1" applyBorder="1" applyAlignment="1" applyProtection="1">
      <alignment horizontal="right" vertical="center"/>
      <protection locked="0"/>
    </xf>
    <xf numFmtId="3" fontId="35" fillId="0" borderId="101" xfId="0" applyNumberFormat="1" applyFont="1" applyFill="1" applyBorder="1" applyAlignment="1" applyProtection="1">
      <alignment horizontal="right" vertical="center"/>
      <protection locked="0"/>
    </xf>
    <xf numFmtId="3" fontId="35" fillId="0" borderId="102" xfId="0" applyNumberFormat="1" applyFont="1" applyFill="1" applyBorder="1" applyAlignment="1" applyProtection="1">
      <alignment horizontal="right" vertical="center"/>
      <protection locked="0"/>
    </xf>
    <xf numFmtId="0" fontId="35" fillId="0" borderId="107" xfId="0" applyNumberFormat="1" applyFont="1" applyFill="1" applyBorder="1" applyAlignment="1" applyProtection="1">
      <alignment horizontal="left" vertical="top" wrapText="1"/>
      <protection locked="0"/>
    </xf>
    <xf numFmtId="0" fontId="35" fillId="0" borderId="69" xfId="0" applyNumberFormat="1" applyFont="1" applyFill="1" applyBorder="1" applyAlignment="1" applyProtection="1">
      <alignment horizontal="left" vertical="top" wrapText="1"/>
      <protection locked="0"/>
    </xf>
    <xf numFmtId="0" fontId="35" fillId="0" borderId="108" xfId="0" applyNumberFormat="1" applyFont="1" applyFill="1" applyBorder="1" applyAlignment="1" applyProtection="1">
      <alignment horizontal="left" vertical="top" wrapText="1"/>
      <protection locked="0"/>
    </xf>
    <xf numFmtId="0" fontId="35" fillId="0" borderId="109" xfId="0" applyNumberFormat="1" applyFont="1" applyFill="1" applyBorder="1" applyAlignment="1" applyProtection="1">
      <alignment horizontal="left" vertical="top" wrapText="1"/>
      <protection locked="0"/>
    </xf>
    <xf numFmtId="0" fontId="35" fillId="0" borderId="11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13"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5" fillId="0" borderId="11" xfId="0" applyFont="1" applyFill="1" applyBorder="1" applyAlignment="1" applyProtection="1">
      <alignment horizontal="center" vertical="center" wrapText="1"/>
    </xf>
    <xf numFmtId="0" fontId="35" fillId="0" borderId="111" xfId="0" applyFont="1" applyFill="1" applyBorder="1" applyAlignment="1" applyProtection="1">
      <alignment horizontal="center" vertical="center" wrapText="1"/>
    </xf>
    <xf numFmtId="0" fontId="49" fillId="0" borderId="112" xfId="0" applyFont="1" applyFill="1" applyBorder="1" applyAlignment="1" applyProtection="1">
      <alignment horizontal="left" vertical="center" wrapText="1"/>
    </xf>
    <xf numFmtId="0" fontId="49" fillId="0" borderId="3" xfId="0" applyFont="1" applyFill="1" applyBorder="1" applyAlignment="1" applyProtection="1">
      <alignment horizontal="left" vertical="center" wrapText="1"/>
    </xf>
    <xf numFmtId="0" fontId="49" fillId="0" borderId="113" xfId="0" applyFont="1" applyFill="1" applyBorder="1" applyAlignment="1" applyProtection="1">
      <alignment horizontal="left" vertical="center" wrapText="1"/>
    </xf>
    <xf numFmtId="0" fontId="13" fillId="0" borderId="31"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35" fillId="0" borderId="70" xfId="0" applyNumberFormat="1" applyFont="1" applyFill="1" applyBorder="1" applyAlignment="1" applyProtection="1">
      <alignment horizontal="left" vertical="top" wrapText="1"/>
      <protection locked="0"/>
    </xf>
    <xf numFmtId="0" fontId="35" fillId="0" borderId="116" xfId="0" applyNumberFormat="1" applyFont="1" applyFill="1" applyBorder="1" applyAlignment="1" applyProtection="1">
      <alignment horizontal="left" vertical="top" wrapText="1"/>
      <protection locked="0"/>
    </xf>
    <xf numFmtId="0" fontId="49" fillId="0" borderId="117" xfId="0" applyFont="1" applyFill="1" applyBorder="1" applyAlignment="1" applyProtection="1">
      <alignment horizontal="center" vertical="center" wrapText="1"/>
    </xf>
    <xf numFmtId="0" fontId="49" fillId="0" borderId="95" xfId="0" applyFont="1" applyFill="1" applyBorder="1" applyAlignment="1" applyProtection="1">
      <alignment horizontal="left" vertical="center" wrapText="1"/>
    </xf>
    <xf numFmtId="0" fontId="49" fillId="0" borderId="45" xfId="0" applyFont="1" applyFill="1" applyBorder="1" applyAlignment="1" applyProtection="1">
      <alignment horizontal="left" vertical="center" wrapText="1"/>
    </xf>
    <xf numFmtId="0" fontId="49" fillId="0" borderId="81" xfId="0" applyFont="1" applyFill="1" applyBorder="1" applyAlignment="1" applyProtection="1">
      <alignment horizontal="left" vertical="center" wrapText="1"/>
    </xf>
    <xf numFmtId="3" fontId="35" fillId="0" borderId="90" xfId="0" applyNumberFormat="1" applyFont="1" applyFill="1" applyBorder="1" applyAlignment="1" applyProtection="1">
      <alignment vertical="center"/>
      <protection locked="0"/>
    </xf>
    <xf numFmtId="3" fontId="35" fillId="0" borderId="36" xfId="0" applyNumberFormat="1" applyFont="1" applyFill="1" applyBorder="1" applyAlignment="1" applyProtection="1">
      <alignment vertical="center"/>
      <protection locked="0"/>
    </xf>
    <xf numFmtId="3" fontId="35" fillId="0" borderId="35" xfId="0" applyNumberFormat="1" applyFont="1" applyFill="1" applyBorder="1" applyAlignment="1" applyProtection="1">
      <alignment vertical="center"/>
      <protection locked="0"/>
    </xf>
    <xf numFmtId="0" fontId="13" fillId="0" borderId="119" xfId="0" applyFont="1" applyFill="1" applyBorder="1" applyAlignment="1" applyProtection="1">
      <alignment horizontal="left" vertical="center" wrapText="1"/>
    </xf>
    <xf numFmtId="0" fontId="35" fillId="0" borderId="122" xfId="0" applyNumberFormat="1" applyFont="1" applyFill="1" applyBorder="1" applyAlignment="1" applyProtection="1">
      <alignment vertical="top" wrapText="1"/>
      <protection locked="0"/>
    </xf>
    <xf numFmtId="0" fontId="35" fillId="0" borderId="42" xfId="0" applyNumberFormat="1" applyFont="1" applyFill="1" applyBorder="1" applyAlignment="1" applyProtection="1">
      <alignment vertical="top" wrapText="1"/>
      <protection locked="0"/>
    </xf>
    <xf numFmtId="0" fontId="35" fillId="0" borderId="41" xfId="0" applyNumberFormat="1" applyFont="1" applyFill="1" applyBorder="1" applyAlignment="1" applyProtection="1">
      <alignment vertical="top" wrapText="1"/>
      <protection locked="0"/>
    </xf>
    <xf numFmtId="0" fontId="32" fillId="8" borderId="112" xfId="0" applyFont="1" applyFill="1" applyBorder="1" applyAlignment="1" applyProtection="1">
      <alignment horizontal="left" vertical="center"/>
    </xf>
    <xf numFmtId="0" fontId="50" fillId="0" borderId="3" xfId="0" quotePrefix="1" applyFont="1" applyBorder="1" applyAlignment="1" applyProtection="1">
      <alignment horizontal="left" vertical="center"/>
    </xf>
    <xf numFmtId="0" fontId="50" fillId="0" borderId="113" xfId="0" quotePrefix="1" applyFont="1" applyBorder="1" applyAlignment="1" applyProtection="1">
      <alignment horizontal="left" vertical="center"/>
    </xf>
    <xf numFmtId="0" fontId="4" fillId="8" borderId="57" xfId="0" applyFont="1" applyFill="1" applyBorder="1" applyAlignment="1" applyProtection="1">
      <alignment horizontal="left" vertical="center"/>
    </xf>
    <xf numFmtId="0" fontId="50" fillId="0" borderId="29" xfId="0" quotePrefix="1" applyFont="1" applyBorder="1" applyAlignment="1" applyProtection="1">
      <alignment horizontal="left" vertical="center"/>
    </xf>
    <xf numFmtId="0" fontId="50" fillId="0" borderId="123" xfId="0" quotePrefix="1" applyFont="1" applyBorder="1" applyAlignment="1" applyProtection="1">
      <alignment horizontal="left" vertical="center"/>
    </xf>
    <xf numFmtId="0" fontId="0" fillId="10" borderId="3" xfId="0" applyFill="1" applyBorder="1" applyAlignment="1" applyProtection="1">
      <alignment horizontal="left" vertical="center"/>
    </xf>
    <xf numFmtId="0" fontId="0" fillId="10" borderId="113" xfId="0" applyFill="1" applyBorder="1" applyAlignment="1" applyProtection="1">
      <alignment horizontal="left" vertical="center"/>
    </xf>
    <xf numFmtId="0" fontId="4" fillId="8" borderId="112" xfId="0" applyFont="1" applyFill="1" applyBorder="1" applyAlignment="1" applyProtection="1">
      <alignment horizontal="left" vertical="center"/>
    </xf>
    <xf numFmtId="0" fontId="35" fillId="8" borderId="93" xfId="0" applyFont="1" applyFill="1" applyBorder="1" applyAlignment="1" applyProtection="1">
      <alignment horizontal="left" vertical="top" wrapText="1"/>
    </xf>
    <xf numFmtId="0" fontId="35" fillId="8" borderId="92" xfId="0" applyFont="1" applyFill="1" applyBorder="1" applyAlignment="1" applyProtection="1">
      <alignment horizontal="left" vertical="top" wrapText="1"/>
    </xf>
    <xf numFmtId="0" fontId="0" fillId="10" borderId="123" xfId="0" applyFill="1" applyBorder="1" applyAlignment="1" applyProtection="1">
      <alignment horizontal="left" vertical="center"/>
    </xf>
    <xf numFmtId="0" fontId="49" fillId="10" borderId="122" xfId="0" applyFont="1" applyFill="1" applyBorder="1" applyAlignment="1" applyProtection="1">
      <alignment horizontal="center" vertical="center" wrapText="1"/>
    </xf>
    <xf numFmtId="0" fontId="49" fillId="10" borderId="42" xfId="0" applyFont="1" applyFill="1" applyBorder="1" applyAlignment="1" applyProtection="1">
      <alignment horizontal="center" vertical="center" wrapText="1"/>
    </xf>
    <xf numFmtId="0" fontId="36" fillId="0" borderId="0" xfId="0" applyFont="1" applyAlignment="1" applyProtection="1">
      <alignment vertical="top"/>
    </xf>
    <xf numFmtId="0" fontId="8" fillId="0" borderId="0" xfId="0" applyFont="1" applyFill="1" applyBorder="1" applyAlignment="1" applyProtection="1">
      <alignment vertical="center" wrapText="1"/>
    </xf>
    <xf numFmtId="0" fontId="35" fillId="0" borderId="56" xfId="0" applyFont="1" applyFill="1" applyBorder="1" applyAlignment="1" applyProtection="1">
      <alignment vertical="center" wrapText="1"/>
    </xf>
    <xf numFmtId="0" fontId="36" fillId="0" borderId="0" xfId="0" applyFont="1" applyAlignment="1" applyProtection="1">
      <alignment horizontal="left" vertical="top"/>
    </xf>
    <xf numFmtId="0" fontId="9" fillId="0" borderId="124" xfId="0" applyFont="1" applyFill="1" applyBorder="1" applyAlignment="1" applyProtection="1">
      <alignment horizontal="center" vertical="center" wrapText="1"/>
    </xf>
    <xf numFmtId="0" fontId="9" fillId="0" borderId="124" xfId="0" applyFont="1" applyFill="1" applyBorder="1" applyAlignment="1" applyProtection="1">
      <alignment horizontal="center" vertical="center"/>
    </xf>
    <xf numFmtId="166" fontId="0" fillId="10" borderId="90" xfId="0" applyNumberFormat="1" applyFill="1" applyBorder="1" applyAlignment="1" applyProtection="1">
      <alignment horizontal="right" vertical="center"/>
    </xf>
    <xf numFmtId="166" fontId="0" fillId="10" borderId="36" xfId="0" applyNumberFormat="1" applyFill="1" applyBorder="1" applyAlignment="1" applyProtection="1">
      <alignment horizontal="right" vertical="center"/>
    </xf>
    <xf numFmtId="166" fontId="0" fillId="10" borderId="91" xfId="0" applyNumberFormat="1" applyFill="1" applyBorder="1" applyAlignment="1" applyProtection="1">
      <alignment horizontal="right" vertical="center"/>
    </xf>
    <xf numFmtId="166" fontId="0" fillId="10" borderId="118" xfId="0" applyNumberFormat="1" applyFill="1" applyBorder="1" applyAlignment="1" applyProtection="1">
      <alignment horizontal="right" vertical="center"/>
    </xf>
    <xf numFmtId="166" fontId="0" fillId="10" borderId="125" xfId="0" applyNumberFormat="1" applyFill="1" applyBorder="1" applyAlignment="1" applyProtection="1">
      <alignment horizontal="right" vertical="center"/>
    </xf>
    <xf numFmtId="166" fontId="0" fillId="10" borderId="126" xfId="0" applyNumberFormat="1" applyFill="1" applyBorder="1" applyAlignment="1" applyProtection="1">
      <alignment horizontal="right" vertical="center"/>
    </xf>
    <xf numFmtId="0" fontId="49" fillId="0" borderId="127" xfId="0" applyFont="1" applyFill="1" applyBorder="1" applyAlignment="1" applyProtection="1">
      <alignment horizontal="center" vertical="center" wrapText="1"/>
    </xf>
    <xf numFmtId="0" fontId="35" fillId="8" borderId="128" xfId="0" applyFont="1" applyFill="1" applyBorder="1" applyAlignment="1" applyProtection="1">
      <alignment horizontal="left" vertical="top" wrapText="1"/>
    </xf>
    <xf numFmtId="3" fontId="11" fillId="8" borderId="83" xfId="0" applyNumberFormat="1" applyFont="1" applyFill="1" applyBorder="1" applyAlignment="1" applyProtection="1">
      <alignment horizontal="center" vertical="center"/>
    </xf>
    <xf numFmtId="0" fontId="13" fillId="0" borderId="123" xfId="0" applyFont="1" applyFill="1" applyBorder="1" applyAlignment="1" applyProtection="1">
      <alignment horizontal="left" vertical="center" wrapText="1"/>
    </xf>
    <xf numFmtId="0" fontId="35" fillId="8" borderId="125" xfId="0" applyNumberFormat="1" applyFont="1" applyFill="1" applyBorder="1" applyAlignment="1" applyProtection="1">
      <alignment horizontal="left" vertical="top" wrapText="1"/>
    </xf>
    <xf numFmtId="0" fontId="49" fillId="10" borderId="129" xfId="0" applyFont="1" applyFill="1" applyBorder="1" applyAlignment="1" applyProtection="1">
      <alignment horizontal="center" vertical="center" wrapText="1"/>
    </xf>
    <xf numFmtId="0" fontId="35" fillId="8" borderId="130" xfId="0" applyFont="1" applyFill="1" applyBorder="1" applyAlignment="1" applyProtection="1">
      <alignment horizontal="left" vertical="top" wrapText="1"/>
    </xf>
    <xf numFmtId="166" fontId="0" fillId="10" borderId="25" xfId="0" applyNumberFormat="1" applyFill="1" applyBorder="1" applyAlignment="1" applyProtection="1">
      <alignment horizontal="right" vertical="center"/>
    </xf>
    <xf numFmtId="166" fontId="0" fillId="10" borderId="131" xfId="0" applyNumberFormat="1" applyFill="1" applyBorder="1" applyAlignment="1" applyProtection="1">
      <alignment horizontal="right" vertical="center"/>
    </xf>
    <xf numFmtId="0" fontId="35" fillId="8" borderId="132" xfId="0" applyFont="1" applyFill="1" applyBorder="1" applyAlignment="1" applyProtection="1">
      <alignment horizontal="left" vertical="top" wrapText="1"/>
    </xf>
    <xf numFmtId="166" fontId="0" fillId="10" borderId="27" xfId="0" applyNumberFormat="1" applyFill="1" applyBorder="1" applyAlignment="1" applyProtection="1">
      <alignment horizontal="right" vertical="center"/>
    </xf>
    <xf numFmtId="0" fontId="4" fillId="8" borderId="112" xfId="0" applyFont="1" applyFill="1" applyBorder="1" applyAlignment="1" applyProtection="1">
      <alignment horizontal="center" vertical="center"/>
    </xf>
    <xf numFmtId="0" fontId="4" fillId="8" borderId="57" xfId="0" applyFont="1" applyFill="1" applyBorder="1" applyAlignment="1" applyProtection="1">
      <alignment horizontal="center" vertical="center"/>
    </xf>
    <xf numFmtId="0" fontId="32" fillId="0" borderId="0" xfId="0" applyFont="1" applyAlignment="1" applyProtection="1">
      <alignment horizontal="center"/>
    </xf>
    <xf numFmtId="0" fontId="0" fillId="10" borderId="3" xfId="0" quotePrefix="1" applyFill="1" applyBorder="1" applyAlignment="1" applyProtection="1">
      <alignment horizontal="center" vertical="center" wrapText="1"/>
    </xf>
    <xf numFmtId="0" fontId="0" fillId="10" borderId="113" xfId="0" quotePrefix="1" applyFill="1" applyBorder="1" applyAlignment="1" applyProtection="1">
      <alignment horizontal="center" vertical="center" wrapText="1"/>
    </xf>
    <xf numFmtId="0" fontId="0" fillId="10" borderId="123" xfId="0" quotePrefix="1" applyFill="1" applyBorder="1" applyAlignment="1" applyProtection="1">
      <alignment horizontal="center" vertical="center" wrapText="1"/>
    </xf>
    <xf numFmtId="0" fontId="49" fillId="11" borderId="122" xfId="0" applyFont="1" applyFill="1" applyBorder="1" applyAlignment="1" applyProtection="1">
      <alignment horizontal="center" vertical="center" wrapText="1"/>
    </xf>
    <xf numFmtId="0" fontId="49" fillId="11" borderId="42" xfId="0" applyFont="1" applyFill="1" applyBorder="1" applyAlignment="1" applyProtection="1">
      <alignment horizontal="center" vertical="center" wrapText="1"/>
    </xf>
    <xf numFmtId="0" fontId="49" fillId="11" borderId="129" xfId="0" applyFont="1" applyFill="1" applyBorder="1" applyAlignment="1" applyProtection="1">
      <alignment horizontal="center" vertical="center" wrapText="1"/>
    </xf>
    <xf numFmtId="0" fontId="0" fillId="11" borderId="3" xfId="0" applyFill="1" applyBorder="1" applyAlignment="1" applyProtection="1">
      <alignment horizontal="left" vertical="center"/>
    </xf>
    <xf numFmtId="166" fontId="0" fillId="11" borderId="90" xfId="0" applyNumberFormat="1" applyFill="1" applyBorder="1" applyAlignment="1" applyProtection="1">
      <alignment horizontal="right" vertical="center"/>
    </xf>
    <xf numFmtId="166" fontId="0" fillId="11" borderId="36" xfId="0" applyNumberFormat="1" applyFill="1" applyBorder="1" applyAlignment="1" applyProtection="1">
      <alignment horizontal="right" vertical="center"/>
    </xf>
    <xf numFmtId="166" fontId="0" fillId="11" borderId="25" xfId="0" applyNumberFormat="1" applyFill="1" applyBorder="1" applyAlignment="1" applyProtection="1">
      <alignment horizontal="right" vertical="center"/>
    </xf>
    <xf numFmtId="0" fontId="0" fillId="11" borderId="3" xfId="0" quotePrefix="1" applyFill="1" applyBorder="1" applyAlignment="1" applyProtection="1">
      <alignment horizontal="center" vertical="center" wrapText="1"/>
    </xf>
    <xf numFmtId="0" fontId="0" fillId="11" borderId="123" xfId="0" applyFill="1" applyBorder="1" applyAlignment="1" applyProtection="1">
      <alignment horizontal="left" vertical="center"/>
    </xf>
    <xf numFmtId="166" fontId="0" fillId="11" borderId="125" xfId="0" applyNumberFormat="1" applyFill="1" applyBorder="1" applyAlignment="1" applyProtection="1">
      <alignment horizontal="right" vertical="center"/>
    </xf>
    <xf numFmtId="166" fontId="0" fillId="11" borderId="126" xfId="0" applyNumberFormat="1" applyFill="1" applyBorder="1" applyAlignment="1" applyProtection="1">
      <alignment horizontal="right" vertical="center"/>
    </xf>
    <xf numFmtId="166" fontId="0" fillId="11" borderId="27" xfId="0" applyNumberFormat="1" applyFill="1" applyBorder="1" applyAlignment="1" applyProtection="1">
      <alignment horizontal="right" vertical="center"/>
    </xf>
    <xf numFmtId="0" fontId="0" fillId="11" borderId="123" xfId="0" quotePrefix="1" applyFill="1" applyBorder="1" applyAlignment="1" applyProtection="1">
      <alignment horizontal="center" vertical="center" wrapText="1"/>
    </xf>
    <xf numFmtId="166" fontId="0" fillId="11" borderId="91" xfId="0" applyNumberFormat="1" applyFill="1" applyBorder="1" applyAlignment="1" applyProtection="1">
      <alignment horizontal="right" vertical="center"/>
    </xf>
    <xf numFmtId="166" fontId="0" fillId="11" borderId="118" xfId="0" applyNumberFormat="1" applyFill="1" applyBorder="1" applyAlignment="1" applyProtection="1">
      <alignment horizontal="right" vertical="center"/>
    </xf>
    <xf numFmtId="166" fontId="0" fillId="11" borderId="131" xfId="0" applyNumberFormat="1" applyFill="1" applyBorder="1" applyAlignment="1" applyProtection="1">
      <alignment horizontal="right" vertical="center"/>
    </xf>
    <xf numFmtId="0" fontId="0" fillId="11" borderId="113" xfId="0" applyFill="1" applyBorder="1" applyAlignment="1" applyProtection="1">
      <alignment horizontal="left" vertical="center"/>
    </xf>
    <xf numFmtId="0" fontId="0" fillId="11" borderId="113" xfId="0" quotePrefix="1" applyFill="1" applyBorder="1" applyAlignment="1" applyProtection="1">
      <alignment horizontal="center" vertical="center" wrapText="1"/>
    </xf>
    <xf numFmtId="0" fontId="0" fillId="13" borderId="3" xfId="0" applyFill="1" applyBorder="1" applyAlignment="1" applyProtection="1">
      <alignment horizontal="left" vertical="center"/>
    </xf>
    <xf numFmtId="166" fontId="0" fillId="13" borderId="90" xfId="0" applyNumberFormat="1" applyFill="1" applyBorder="1" applyAlignment="1" applyProtection="1">
      <alignment horizontal="right" vertical="center"/>
    </xf>
    <xf numFmtId="166" fontId="0" fillId="13" borderId="36" xfId="0" applyNumberFormat="1" applyFill="1" applyBorder="1" applyAlignment="1" applyProtection="1">
      <alignment horizontal="right" vertical="center"/>
    </xf>
    <xf numFmtId="166" fontId="0" fillId="13" borderId="25" xfId="0" applyNumberFormat="1" applyFill="1" applyBorder="1" applyAlignment="1" applyProtection="1">
      <alignment horizontal="right" vertical="center"/>
    </xf>
    <xf numFmtId="0" fontId="0" fillId="13" borderId="3" xfId="0" quotePrefix="1" applyFill="1" applyBorder="1" applyAlignment="1" applyProtection="1">
      <alignment horizontal="center" vertical="center" wrapText="1"/>
    </xf>
    <xf numFmtId="0" fontId="0" fillId="13" borderId="123" xfId="0" applyFill="1" applyBorder="1" applyAlignment="1" applyProtection="1">
      <alignment horizontal="left" vertical="center"/>
    </xf>
    <xf numFmtId="166" fontId="0" fillId="13" borderId="125" xfId="0" applyNumberFormat="1" applyFill="1" applyBorder="1" applyAlignment="1" applyProtection="1">
      <alignment horizontal="right" vertical="center"/>
    </xf>
    <xf numFmtId="166" fontId="0" fillId="13" borderId="126" xfId="0" applyNumberFormat="1" applyFill="1" applyBorder="1" applyAlignment="1" applyProtection="1">
      <alignment horizontal="right" vertical="center"/>
    </xf>
    <xf numFmtId="166" fontId="0" fillId="13" borderId="27" xfId="0" applyNumberFormat="1" applyFill="1" applyBorder="1" applyAlignment="1" applyProtection="1">
      <alignment horizontal="right" vertical="center"/>
    </xf>
    <xf numFmtId="0" fontId="0" fillId="13" borderId="123" xfId="0" quotePrefix="1" applyFill="1" applyBorder="1" applyAlignment="1" applyProtection="1">
      <alignment horizontal="center" vertical="center" wrapText="1"/>
    </xf>
    <xf numFmtId="166" fontId="0" fillId="13" borderId="91" xfId="0" applyNumberFormat="1" applyFill="1" applyBorder="1" applyAlignment="1" applyProtection="1">
      <alignment horizontal="right" vertical="center"/>
    </xf>
    <xf numFmtId="166" fontId="0" fillId="13" borderId="118" xfId="0" applyNumberFormat="1" applyFill="1" applyBorder="1" applyAlignment="1" applyProtection="1">
      <alignment horizontal="right" vertical="center"/>
    </xf>
    <xf numFmtId="166" fontId="0" fillId="13" borderId="131" xfId="0" applyNumberFormat="1" applyFill="1" applyBorder="1" applyAlignment="1" applyProtection="1">
      <alignment horizontal="right" vertical="center"/>
    </xf>
    <xf numFmtId="0" fontId="0" fillId="13" borderId="113" xfId="0" applyFill="1" applyBorder="1" applyAlignment="1" applyProtection="1">
      <alignment horizontal="left" vertical="center"/>
    </xf>
    <xf numFmtId="0" fontId="0" fillId="13" borderId="113" xfId="0" quotePrefix="1" applyFill="1" applyBorder="1" applyAlignment="1" applyProtection="1">
      <alignment horizontal="center" vertical="center" wrapText="1"/>
    </xf>
    <xf numFmtId="0" fontId="49" fillId="13" borderId="122" xfId="0" applyFont="1" applyFill="1" applyBorder="1" applyAlignment="1" applyProtection="1">
      <alignment horizontal="center" vertical="center" wrapText="1"/>
    </xf>
    <xf numFmtId="0" fontId="49" fillId="13" borderId="42" xfId="0" applyFont="1" applyFill="1" applyBorder="1" applyAlignment="1" applyProtection="1">
      <alignment horizontal="center" vertical="center" wrapText="1"/>
    </xf>
    <xf numFmtId="0" fontId="49" fillId="13" borderId="129" xfId="0" applyFont="1" applyFill="1" applyBorder="1" applyAlignment="1" applyProtection="1">
      <alignment horizontal="center" vertical="center" wrapText="1"/>
    </xf>
    <xf numFmtId="0" fontId="0" fillId="14" borderId="3" xfId="0" applyFill="1" applyBorder="1" applyAlignment="1" applyProtection="1">
      <alignment horizontal="left" vertical="center"/>
    </xf>
    <xf numFmtId="166" fontId="0" fillId="14" borderId="90" xfId="0" applyNumberFormat="1" applyFill="1" applyBorder="1" applyAlignment="1" applyProtection="1">
      <alignment horizontal="right" vertical="center"/>
    </xf>
    <xf numFmtId="166" fontId="0" fillId="14" borderId="36" xfId="0" applyNumberFormat="1" applyFill="1" applyBorder="1" applyAlignment="1" applyProtection="1">
      <alignment horizontal="right" vertical="center"/>
    </xf>
    <xf numFmtId="166" fontId="0" fillId="14" borderId="25" xfId="0" applyNumberFormat="1" applyFill="1" applyBorder="1" applyAlignment="1" applyProtection="1">
      <alignment horizontal="right" vertical="center"/>
    </xf>
    <xf numFmtId="0" fontId="0" fillId="14" borderId="3" xfId="0" quotePrefix="1" applyFill="1" applyBorder="1" applyAlignment="1" applyProtection="1">
      <alignment horizontal="center" vertical="center" wrapText="1"/>
    </xf>
    <xf numFmtId="0" fontId="0" fillId="14" borderId="123" xfId="0" applyFill="1" applyBorder="1" applyAlignment="1" applyProtection="1">
      <alignment horizontal="left" vertical="center"/>
    </xf>
    <xf numFmtId="166" fontId="0" fillId="14" borderId="125" xfId="0" applyNumberFormat="1" applyFill="1" applyBorder="1" applyAlignment="1" applyProtection="1">
      <alignment horizontal="right" vertical="center"/>
    </xf>
    <xf numFmtId="166" fontId="0" fillId="14" borderId="126" xfId="0" applyNumberFormat="1" applyFill="1" applyBorder="1" applyAlignment="1" applyProtection="1">
      <alignment horizontal="right" vertical="center"/>
    </xf>
    <xf numFmtId="166" fontId="0" fillId="14" borderId="27" xfId="0" applyNumberFormat="1" applyFill="1" applyBorder="1" applyAlignment="1" applyProtection="1">
      <alignment horizontal="right" vertical="center"/>
    </xf>
    <xf numFmtId="0" fontId="0" fillId="14" borderId="123" xfId="0" quotePrefix="1" applyFill="1" applyBorder="1" applyAlignment="1" applyProtection="1">
      <alignment horizontal="center" vertical="center" wrapText="1"/>
    </xf>
    <xf numFmtId="166" fontId="0" fillId="14" borderId="91" xfId="0" applyNumberFormat="1" applyFill="1" applyBorder="1" applyAlignment="1" applyProtection="1">
      <alignment horizontal="right" vertical="center"/>
    </xf>
    <xf numFmtId="166" fontId="0" fillId="14" borderId="118" xfId="0" applyNumberFormat="1" applyFill="1" applyBorder="1" applyAlignment="1" applyProtection="1">
      <alignment horizontal="right" vertical="center"/>
    </xf>
    <xf numFmtId="166" fontId="0" fillId="14" borderId="131" xfId="0" applyNumberFormat="1" applyFill="1" applyBorder="1" applyAlignment="1" applyProtection="1">
      <alignment horizontal="right" vertical="center"/>
    </xf>
    <xf numFmtId="0" fontId="0" fillId="14" borderId="113" xfId="0" applyFill="1" applyBorder="1" applyAlignment="1" applyProtection="1">
      <alignment horizontal="left" vertical="center"/>
    </xf>
    <xf numFmtId="0" fontId="0" fillId="14" borderId="113" xfId="0" quotePrefix="1" applyFill="1" applyBorder="1" applyAlignment="1" applyProtection="1">
      <alignment horizontal="center" vertical="center" wrapText="1"/>
    </xf>
    <xf numFmtId="0" fontId="49" fillId="14" borderId="122" xfId="0" applyFont="1" applyFill="1" applyBorder="1" applyAlignment="1" applyProtection="1">
      <alignment horizontal="center" vertical="center" wrapText="1"/>
    </xf>
    <xf numFmtId="0" fontId="49" fillId="14" borderId="42" xfId="0" applyFont="1" applyFill="1" applyBorder="1" applyAlignment="1" applyProtection="1">
      <alignment horizontal="center" vertical="center" wrapText="1"/>
    </xf>
    <xf numFmtId="0" fontId="49" fillId="14" borderId="129" xfId="0" applyFont="1" applyFill="1" applyBorder="1" applyAlignment="1" applyProtection="1">
      <alignment horizontal="center" vertical="center" wrapText="1"/>
    </xf>
    <xf numFmtId="0" fontId="0" fillId="15" borderId="3" xfId="0" applyFill="1" applyBorder="1" applyAlignment="1" applyProtection="1">
      <alignment horizontal="left" vertical="center"/>
    </xf>
    <xf numFmtId="166" fontId="0" fillId="15" borderId="90" xfId="0" applyNumberFormat="1" applyFill="1" applyBorder="1" applyAlignment="1" applyProtection="1">
      <alignment horizontal="right" vertical="center"/>
    </xf>
    <xf numFmtId="166" fontId="0" fillId="15" borderId="36" xfId="0" applyNumberFormat="1" applyFill="1" applyBorder="1" applyAlignment="1" applyProtection="1">
      <alignment horizontal="right" vertical="center"/>
    </xf>
    <xf numFmtId="166" fontId="0" fillId="15" borderId="25" xfId="0" applyNumberFormat="1" applyFill="1" applyBorder="1" applyAlignment="1" applyProtection="1">
      <alignment horizontal="right" vertical="center"/>
    </xf>
    <xf numFmtId="0" fontId="0" fillId="15" borderId="3" xfId="0" quotePrefix="1" applyFill="1" applyBorder="1" applyAlignment="1" applyProtection="1">
      <alignment horizontal="center" vertical="center" wrapText="1"/>
    </xf>
    <xf numFmtId="0" fontId="0" fillId="15" borderId="123" xfId="0" applyFill="1" applyBorder="1" applyAlignment="1" applyProtection="1">
      <alignment horizontal="left" vertical="center"/>
    </xf>
    <xf numFmtId="166" fontId="0" fillId="15" borderId="125" xfId="0" applyNumberFormat="1" applyFill="1" applyBorder="1" applyAlignment="1" applyProtection="1">
      <alignment horizontal="right" vertical="center"/>
    </xf>
    <xf numFmtId="166" fontId="0" fillId="15" borderId="126" xfId="0" applyNumberFormat="1" applyFill="1" applyBorder="1" applyAlignment="1" applyProtection="1">
      <alignment horizontal="right" vertical="center"/>
    </xf>
    <xf numFmtId="166" fontId="0" fillId="15" borderId="27" xfId="0" applyNumberFormat="1" applyFill="1" applyBorder="1" applyAlignment="1" applyProtection="1">
      <alignment horizontal="right" vertical="center"/>
    </xf>
    <xf numFmtId="0" fontId="0" fillId="15" borderId="123" xfId="0" quotePrefix="1" applyFill="1" applyBorder="1" applyAlignment="1" applyProtection="1">
      <alignment horizontal="center" vertical="center" wrapText="1"/>
    </xf>
    <xf numFmtId="0" fontId="0" fillId="15" borderId="113" xfId="0" applyFill="1" applyBorder="1" applyAlignment="1" applyProtection="1">
      <alignment horizontal="left" vertical="center"/>
    </xf>
    <xf numFmtId="0" fontId="0" fillId="15" borderId="113" xfId="0" quotePrefix="1" applyFill="1" applyBorder="1" applyAlignment="1" applyProtection="1">
      <alignment horizontal="center" vertical="center" wrapText="1"/>
    </xf>
    <xf numFmtId="0" fontId="49" fillId="15" borderId="122" xfId="0" applyFont="1" applyFill="1" applyBorder="1" applyAlignment="1" applyProtection="1">
      <alignment horizontal="center" vertical="center" wrapText="1"/>
    </xf>
    <xf numFmtId="0" fontId="49" fillId="15" borderId="42" xfId="0" applyFont="1" applyFill="1" applyBorder="1" applyAlignment="1" applyProtection="1">
      <alignment horizontal="center" vertical="center" wrapText="1"/>
    </xf>
    <xf numFmtId="0" fontId="49" fillId="15" borderId="129" xfId="0" applyFont="1" applyFill="1" applyBorder="1" applyAlignment="1" applyProtection="1">
      <alignment horizontal="center" vertical="center" wrapText="1"/>
    </xf>
    <xf numFmtId="0" fontId="13" fillId="0" borderId="45" xfId="0" applyFont="1" applyFill="1" applyBorder="1" applyAlignment="1" applyProtection="1">
      <alignment horizontal="left" vertical="center" wrapText="1"/>
    </xf>
    <xf numFmtId="0" fontId="0" fillId="8" borderId="57" xfId="0" quotePrefix="1" applyFill="1" applyBorder="1" applyAlignment="1" applyProtection="1">
      <alignment horizontal="left" vertical="center" wrapText="1"/>
    </xf>
    <xf numFmtId="0" fontId="0" fillId="8" borderId="112" xfId="0" applyFill="1" applyBorder="1" applyProtection="1"/>
    <xf numFmtId="0" fontId="0" fillId="10" borderId="3" xfId="0" quotePrefix="1" applyFill="1" applyBorder="1" applyAlignment="1" applyProtection="1">
      <alignment horizontal="left" vertical="center" wrapText="1"/>
    </xf>
    <xf numFmtId="0" fontId="0" fillId="10" borderId="29" xfId="0" quotePrefix="1" applyFill="1" applyBorder="1" applyAlignment="1" applyProtection="1">
      <alignment horizontal="left" vertical="center" wrapText="1"/>
    </xf>
    <xf numFmtId="0" fontId="0" fillId="10" borderId="123" xfId="0" quotePrefix="1" applyFill="1" applyBorder="1" applyAlignment="1" applyProtection="1">
      <alignment horizontal="left" vertical="center" wrapText="1"/>
    </xf>
    <xf numFmtId="0" fontId="32" fillId="0" borderId="0" xfId="0" applyFont="1" applyProtection="1"/>
    <xf numFmtId="0" fontId="0" fillId="15" borderId="3" xfId="0" quotePrefix="1" applyFill="1" applyBorder="1" applyAlignment="1" applyProtection="1">
      <alignment horizontal="left" vertical="center" wrapText="1"/>
    </xf>
    <xf numFmtId="0" fontId="0" fillId="15" borderId="29" xfId="0" quotePrefix="1" applyFill="1" applyBorder="1" applyAlignment="1" applyProtection="1">
      <alignment horizontal="left" vertical="center" wrapText="1"/>
    </xf>
    <xf numFmtId="0" fontId="0" fillId="15" borderId="123" xfId="0" quotePrefix="1" applyFill="1" applyBorder="1" applyAlignment="1" applyProtection="1">
      <alignment horizontal="left" vertical="center" wrapText="1"/>
    </xf>
    <xf numFmtId="0" fontId="0" fillId="11" borderId="3" xfId="0" quotePrefix="1" applyFill="1" applyBorder="1" applyAlignment="1" applyProtection="1">
      <alignment horizontal="left" vertical="center" wrapText="1"/>
    </xf>
    <xf numFmtId="0" fontId="0" fillId="11" borderId="123" xfId="0" quotePrefix="1" applyFill="1" applyBorder="1" applyAlignment="1" applyProtection="1">
      <alignment horizontal="left" vertical="center" wrapText="1"/>
    </xf>
    <xf numFmtId="0" fontId="0" fillId="11" borderId="29" xfId="0" quotePrefix="1" applyFill="1" applyBorder="1" applyAlignment="1" applyProtection="1">
      <alignment horizontal="left" vertical="center" wrapText="1"/>
    </xf>
    <xf numFmtId="0" fontId="0" fillId="13" borderId="3" xfId="0" quotePrefix="1" applyFill="1" applyBorder="1" applyAlignment="1" applyProtection="1">
      <alignment horizontal="left" vertical="center" wrapText="1"/>
    </xf>
    <xf numFmtId="0" fontId="0" fillId="13" borderId="123" xfId="0" quotePrefix="1" applyFill="1" applyBorder="1" applyAlignment="1" applyProtection="1">
      <alignment horizontal="left" vertical="center" wrapText="1"/>
    </xf>
    <xf numFmtId="0" fontId="0" fillId="13" borderId="29" xfId="0" quotePrefix="1" applyFill="1" applyBorder="1" applyAlignment="1" applyProtection="1">
      <alignment horizontal="left" vertical="center" wrapText="1"/>
    </xf>
    <xf numFmtId="0" fontId="0" fillId="14" borderId="3" xfId="0" quotePrefix="1" applyFill="1" applyBorder="1" applyAlignment="1" applyProtection="1">
      <alignment horizontal="left" vertical="center" wrapText="1"/>
    </xf>
    <xf numFmtId="0" fontId="0" fillId="14" borderId="123" xfId="0" quotePrefix="1" applyFill="1" applyBorder="1" applyAlignment="1" applyProtection="1">
      <alignment horizontal="left" vertical="center" wrapText="1"/>
    </xf>
    <xf numFmtId="0" fontId="0" fillId="14" borderId="29" xfId="0" quotePrefix="1" applyFill="1" applyBorder="1" applyAlignment="1" applyProtection="1">
      <alignment horizontal="left" vertical="center" wrapText="1"/>
    </xf>
    <xf numFmtId="0" fontId="1" fillId="0" borderId="0" xfId="6" quotePrefix="1" applyProtection="1"/>
    <xf numFmtId="0" fontId="5" fillId="9" borderId="60" xfId="0" quotePrefix="1" applyFont="1" applyFill="1" applyBorder="1" applyAlignment="1" applyProtection="1">
      <alignment horizontal="center" vertical="center" wrapText="1"/>
    </xf>
    <xf numFmtId="0" fontId="1" fillId="0" borderId="0" xfId="6" applyBorder="1" applyAlignment="1" applyProtection="1">
      <alignment horizontal="left"/>
    </xf>
    <xf numFmtId="0" fontId="1" fillId="0" borderId="0" xfId="6" applyAlignment="1" applyProtection="1">
      <alignment horizontal="left"/>
    </xf>
    <xf numFmtId="0" fontId="35" fillId="0" borderId="0" xfId="4" applyFont="1" applyFill="1" applyBorder="1" applyAlignment="1" applyProtection="1">
      <alignment vertical="center" wrapText="1"/>
    </xf>
    <xf numFmtId="0" fontId="22" fillId="0" borderId="0" xfId="0" applyFont="1" applyAlignment="1" applyProtection="1">
      <alignment horizontal="center" vertical="center"/>
    </xf>
    <xf numFmtId="0" fontId="22" fillId="0" borderId="0" xfId="0" applyFont="1" applyAlignment="1" applyProtection="1">
      <alignment horizontal="center"/>
    </xf>
    <xf numFmtId="0" fontId="35" fillId="0" borderId="0" xfId="0" quotePrefix="1" applyFont="1" applyFill="1" applyAlignment="1" applyProtection="1">
      <alignment vertical="center"/>
    </xf>
    <xf numFmtId="0" fontId="23" fillId="0" borderId="0" xfId="0" applyFont="1" applyAlignment="1" applyProtection="1">
      <alignment horizontal="center"/>
    </xf>
    <xf numFmtId="0" fontId="48" fillId="0" borderId="46" xfId="0" applyFont="1" applyFill="1" applyBorder="1" applyAlignment="1" applyProtection="1">
      <alignment horizontal="left" vertical="center"/>
    </xf>
    <xf numFmtId="0" fontId="35" fillId="0" borderId="0" xfId="0" quotePrefix="1" applyFont="1" applyFill="1" applyBorder="1" applyAlignment="1" applyProtection="1">
      <alignment horizontal="left" vertical="center"/>
    </xf>
    <xf numFmtId="0" fontId="5" fillId="0" borderId="1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0" fillId="10" borderId="29" xfId="0" applyFill="1" applyBorder="1" applyAlignment="1" applyProtection="1">
      <alignment horizontal="left" vertical="center"/>
    </xf>
    <xf numFmtId="166" fontId="0" fillId="10" borderId="133" xfId="0" applyNumberFormat="1" applyFill="1" applyBorder="1" applyAlignment="1" applyProtection="1">
      <alignment horizontal="right" vertical="center"/>
    </xf>
    <xf numFmtId="166" fontId="0" fillId="10" borderId="38" xfId="0" applyNumberFormat="1" applyFill="1" applyBorder="1" applyAlignment="1" applyProtection="1">
      <alignment horizontal="right" vertical="center"/>
    </xf>
    <xf numFmtId="166" fontId="0" fillId="10" borderId="134" xfId="0" applyNumberFormat="1" applyFill="1" applyBorder="1" applyAlignment="1" applyProtection="1">
      <alignment horizontal="right" vertical="center"/>
    </xf>
    <xf numFmtId="0" fontId="0" fillId="10" borderId="29" xfId="0" quotePrefix="1" applyFill="1" applyBorder="1" applyAlignment="1" applyProtection="1">
      <alignment horizontal="center" vertical="center" wrapText="1"/>
    </xf>
    <xf numFmtId="0" fontId="50" fillId="0" borderId="0" xfId="0" quotePrefix="1" applyFont="1" applyFill="1" applyBorder="1" applyAlignment="1" applyProtection="1">
      <alignment horizontal="left" vertical="center"/>
    </xf>
    <xf numFmtId="0" fontId="1" fillId="9" borderId="0" xfId="5" applyFont="1" applyFill="1" applyBorder="1" applyProtection="1"/>
    <xf numFmtId="0" fontId="1" fillId="9" borderId="0" xfId="5" applyFont="1" applyFill="1" applyBorder="1" applyProtection="1">
      <protection locked="0"/>
    </xf>
    <xf numFmtId="0" fontId="1" fillId="9" borderId="0" xfId="5" applyFont="1" applyFill="1" applyProtection="1"/>
    <xf numFmtId="0" fontId="0" fillId="9" borderId="0" xfId="0" applyFill="1" applyBorder="1" applyProtection="1"/>
    <xf numFmtId="0" fontId="34" fillId="9" borderId="0" xfId="0" applyFont="1" applyFill="1" applyAlignment="1" applyProtection="1">
      <alignment horizontal="left" vertical="center"/>
    </xf>
    <xf numFmtId="0" fontId="0" fillId="9" borderId="0" xfId="0" applyFill="1" applyProtection="1"/>
    <xf numFmtId="0" fontId="40" fillId="9" borderId="0" xfId="5" applyFont="1" applyFill="1" applyBorder="1" applyAlignment="1" applyProtection="1">
      <alignment vertical="center"/>
    </xf>
    <xf numFmtId="0" fontId="5" fillId="11" borderId="28" xfId="0" quotePrefix="1" applyFont="1" applyFill="1" applyBorder="1" applyAlignment="1" applyProtection="1">
      <alignment vertical="center" wrapText="1"/>
    </xf>
    <xf numFmtId="0" fontId="35" fillId="11" borderId="30" xfId="0" quotePrefix="1" applyFont="1" applyFill="1" applyBorder="1" applyAlignment="1" applyProtection="1">
      <alignment horizontal="center" vertical="center" wrapText="1"/>
    </xf>
    <xf numFmtId="0" fontId="5" fillId="11" borderId="65" xfId="0" quotePrefix="1" applyFont="1" applyFill="1" applyBorder="1" applyAlignment="1" applyProtection="1">
      <alignment horizontal="center" vertical="center" wrapText="1"/>
    </xf>
    <xf numFmtId="3" fontId="1" fillId="0" borderId="33" xfId="0" applyNumberFormat="1" applyFont="1" applyFill="1" applyBorder="1" applyAlignment="1" applyProtection="1">
      <alignment horizontal="right" vertical="center"/>
      <protection locked="0"/>
    </xf>
    <xf numFmtId="3" fontId="1" fillId="0" borderId="6" xfId="0" applyNumberFormat="1" applyFont="1" applyFill="1" applyBorder="1" applyAlignment="1" applyProtection="1">
      <alignment horizontal="right" vertical="center"/>
      <protection locked="0"/>
    </xf>
    <xf numFmtId="3" fontId="1" fillId="0" borderId="135" xfId="0" applyNumberFormat="1" applyFont="1" applyFill="1" applyBorder="1" applyAlignment="1" applyProtection="1">
      <alignment horizontal="right" vertical="center"/>
      <protection locked="0"/>
    </xf>
    <xf numFmtId="3" fontId="1" fillId="0" borderId="96" xfId="0" applyNumberFormat="1" applyFont="1" applyFill="1" applyBorder="1" applyAlignment="1" applyProtection="1">
      <alignment horizontal="right" vertical="center"/>
      <protection locked="0"/>
    </xf>
    <xf numFmtId="3" fontId="1" fillId="10" borderId="33" xfId="0" applyNumberFormat="1" applyFont="1" applyFill="1" applyBorder="1" applyAlignment="1" applyProtection="1">
      <alignment horizontal="right" vertical="center"/>
    </xf>
    <xf numFmtId="3" fontId="1" fillId="0" borderId="14" xfId="0" applyNumberFormat="1" applyFont="1" applyFill="1" applyBorder="1" applyAlignment="1" applyProtection="1">
      <alignment horizontal="right" vertical="center"/>
      <protection locked="0"/>
    </xf>
    <xf numFmtId="3" fontId="1" fillId="0" borderId="30" xfId="0" applyNumberFormat="1" applyFont="1" applyFill="1" applyBorder="1" applyAlignment="1" applyProtection="1">
      <alignment horizontal="right" vertical="center"/>
      <protection locked="0"/>
    </xf>
    <xf numFmtId="3" fontId="1" fillId="0" borderId="66" xfId="0" applyNumberFormat="1" applyFont="1" applyFill="1" applyBorder="1" applyAlignment="1" applyProtection="1">
      <alignment horizontal="right" vertical="center"/>
      <protection locked="0"/>
    </xf>
    <xf numFmtId="3" fontId="1" fillId="0" borderId="34" xfId="0" applyNumberFormat="1" applyFont="1" applyFill="1" applyBorder="1" applyAlignment="1" applyProtection="1">
      <alignment horizontal="right" vertical="center"/>
      <protection locked="0"/>
    </xf>
    <xf numFmtId="3" fontId="1" fillId="0" borderId="35" xfId="0" applyNumberFormat="1" applyFont="1" applyFill="1" applyBorder="1" applyAlignment="1" applyProtection="1">
      <alignment horizontal="right" vertical="center"/>
      <protection locked="0"/>
    </xf>
    <xf numFmtId="3" fontId="1" fillId="0" borderId="8" xfId="0" applyNumberFormat="1" applyFont="1" applyFill="1" applyBorder="1" applyAlignment="1" applyProtection="1">
      <alignment horizontal="right" vertical="center"/>
      <protection locked="0"/>
    </xf>
    <xf numFmtId="3" fontId="1" fillId="0" borderId="136" xfId="0" applyNumberFormat="1" applyFont="1" applyFill="1" applyBorder="1" applyAlignment="1" applyProtection="1">
      <alignment horizontal="right" vertical="center"/>
      <protection locked="0"/>
    </xf>
    <xf numFmtId="3" fontId="1" fillId="0" borderId="97" xfId="0" applyNumberFormat="1" applyFont="1" applyFill="1" applyBorder="1" applyAlignment="1" applyProtection="1">
      <alignment horizontal="right" vertical="center"/>
      <protection locked="0"/>
    </xf>
    <xf numFmtId="3" fontId="1" fillId="0" borderId="3" xfId="0" applyNumberFormat="1" applyFont="1" applyFill="1" applyBorder="1" applyAlignment="1" applyProtection="1">
      <alignment horizontal="right" vertical="center"/>
      <protection locked="0"/>
    </xf>
    <xf numFmtId="3" fontId="1" fillId="0" borderId="12" xfId="0" applyNumberFormat="1" applyFont="1" applyFill="1" applyBorder="1" applyAlignment="1" applyProtection="1">
      <alignment horizontal="right" vertical="center"/>
      <protection locked="0"/>
    </xf>
    <xf numFmtId="3" fontId="1" fillId="0" borderId="67" xfId="0" applyNumberFormat="1" applyFont="1" applyFill="1" applyBorder="1" applyAlignment="1" applyProtection="1">
      <alignment horizontal="right" vertical="center"/>
      <protection locked="0"/>
    </xf>
    <xf numFmtId="3" fontId="1" fillId="0" borderId="36" xfId="0" applyNumberFormat="1" applyFont="1" applyFill="1" applyBorder="1" applyAlignment="1" applyProtection="1">
      <alignment horizontal="right" vertical="center"/>
      <protection locked="0"/>
    </xf>
    <xf numFmtId="3" fontId="1" fillId="0" borderId="37" xfId="0" applyNumberFormat="1" applyFont="1" applyFill="1" applyBorder="1" applyAlignment="1" applyProtection="1">
      <alignment horizontal="right" vertical="center"/>
      <protection locked="0"/>
    </xf>
    <xf numFmtId="3" fontId="1" fillId="0" borderId="60" xfId="0" applyNumberFormat="1" applyFont="1" applyFill="1" applyBorder="1" applyAlignment="1" applyProtection="1">
      <alignment horizontal="right" vertical="center"/>
      <protection locked="0"/>
    </xf>
    <xf numFmtId="3" fontId="1" fillId="0" borderId="137" xfId="0" applyNumberFormat="1" applyFont="1" applyFill="1" applyBorder="1" applyAlignment="1" applyProtection="1">
      <alignment horizontal="right" vertical="center"/>
      <protection locked="0"/>
    </xf>
    <xf numFmtId="3" fontId="1" fillId="0" borderId="98" xfId="0" applyNumberFormat="1" applyFont="1" applyFill="1" applyBorder="1" applyAlignment="1" applyProtection="1">
      <alignment horizontal="right" vertical="center"/>
      <protection locked="0"/>
    </xf>
    <xf numFmtId="3" fontId="1" fillId="0" borderId="29" xfId="0" applyNumberFormat="1" applyFont="1" applyFill="1" applyBorder="1" applyAlignment="1" applyProtection="1">
      <alignment horizontal="right" vertical="center"/>
      <protection locked="0"/>
    </xf>
    <xf numFmtId="3" fontId="1" fillId="0" borderId="101" xfId="0" applyNumberFormat="1" applyFont="1" applyFill="1" applyBorder="1" applyAlignment="1" applyProtection="1">
      <alignment horizontal="right" vertical="center"/>
      <protection locked="0"/>
    </xf>
    <xf numFmtId="3" fontId="1" fillId="0" borderId="62" xfId="0" applyNumberFormat="1" applyFont="1" applyFill="1" applyBorder="1" applyAlignment="1" applyProtection="1">
      <alignment horizontal="right" vertical="center"/>
      <protection locked="0"/>
    </xf>
    <xf numFmtId="3" fontId="1" fillId="0" borderId="38" xfId="0" applyNumberFormat="1" applyFont="1" applyFill="1" applyBorder="1" applyAlignment="1" applyProtection="1">
      <alignment horizontal="right" vertical="center"/>
      <protection locked="0"/>
    </xf>
    <xf numFmtId="0" fontId="35" fillId="0" borderId="31" xfId="0" applyFont="1" applyFill="1" applyBorder="1" applyAlignment="1" applyProtection="1">
      <alignment vertical="center" wrapText="1"/>
    </xf>
    <xf numFmtId="0" fontId="9" fillId="0" borderId="124" xfId="0" applyFont="1" applyBorder="1" applyAlignment="1" applyProtection="1">
      <alignment horizontal="center" vertical="center" wrapText="1"/>
    </xf>
    <xf numFmtId="0" fontId="35" fillId="0" borderId="32" xfId="0" applyFont="1" applyFill="1" applyBorder="1" applyAlignment="1" applyProtection="1">
      <alignment horizontal="center" vertical="center" wrapText="1"/>
    </xf>
    <xf numFmtId="0" fontId="35" fillId="0" borderId="0" xfId="0" quotePrefix="1" applyFont="1" applyAlignment="1" applyProtection="1">
      <alignment vertical="top"/>
    </xf>
    <xf numFmtId="3" fontId="11" fillId="12" borderId="120" xfId="0" applyNumberFormat="1" applyFont="1" applyFill="1" applyBorder="1" applyAlignment="1" applyProtection="1">
      <alignment horizontal="center" vertical="center" wrapText="1"/>
    </xf>
    <xf numFmtId="0" fontId="36" fillId="9" borderId="0" xfId="0" applyFont="1" applyFill="1" applyBorder="1" applyAlignment="1" applyProtection="1">
      <alignment vertical="center"/>
    </xf>
    <xf numFmtId="0" fontId="51" fillId="9" borderId="0" xfId="5" applyFont="1" applyFill="1" applyBorder="1" applyAlignment="1" applyProtection="1">
      <alignment horizontal="left" vertical="center"/>
    </xf>
    <xf numFmtId="0" fontId="32" fillId="9" borderId="0" xfId="0" applyFont="1" applyFill="1" applyBorder="1" applyProtection="1"/>
    <xf numFmtId="0" fontId="32" fillId="9" borderId="0" xfId="0" applyFont="1" applyFill="1" applyBorder="1" applyAlignment="1" applyProtection="1">
      <alignment horizontal="right"/>
    </xf>
    <xf numFmtId="3" fontId="0" fillId="9" borderId="0" xfId="0" applyNumberFormat="1" applyFill="1" applyBorder="1" applyProtection="1"/>
    <xf numFmtId="0" fontId="32" fillId="9" borderId="0" xfId="0" applyFont="1" applyFill="1" applyAlignment="1" applyProtection="1">
      <alignment horizontal="right"/>
    </xf>
    <xf numFmtId="0" fontId="52" fillId="9" borderId="0" xfId="0" applyFont="1" applyFill="1" applyBorder="1" applyAlignment="1" applyProtection="1">
      <alignment horizontal="center" vertical="center"/>
    </xf>
    <xf numFmtId="0" fontId="0" fillId="9" borderId="0" xfId="0" applyFont="1" applyFill="1" applyBorder="1" applyAlignment="1" applyProtection="1">
      <alignment vertical="center"/>
    </xf>
    <xf numFmtId="0" fontId="32" fillId="9" borderId="0" xfId="0" applyFont="1" applyFill="1" applyBorder="1" applyAlignment="1" applyProtection="1">
      <alignment vertical="center"/>
    </xf>
    <xf numFmtId="0" fontId="0" fillId="9" borderId="0" xfId="0" applyFill="1" applyAlignment="1" applyProtection="1">
      <alignment vertical="center"/>
    </xf>
    <xf numFmtId="0" fontId="51" fillId="9" borderId="0" xfId="0" applyFont="1" applyFill="1" applyProtection="1"/>
    <xf numFmtId="0" fontId="53" fillId="9" borderId="0" xfId="0" applyFont="1" applyFill="1" applyProtection="1"/>
    <xf numFmtId="0" fontId="35" fillId="9" borderId="0" xfId="0" applyFont="1" applyFill="1" applyAlignment="1" applyProtection="1">
      <alignment horizontal="left" vertical="top"/>
    </xf>
    <xf numFmtId="0" fontId="32" fillId="0" borderId="141" xfId="0" applyFont="1" applyBorder="1" applyAlignment="1" applyProtection="1">
      <alignment vertical="center"/>
    </xf>
    <xf numFmtId="0" fontId="32" fillId="0" borderId="65" xfId="0" applyFont="1" applyBorder="1" applyAlignment="1" applyProtection="1">
      <alignment vertical="center"/>
    </xf>
    <xf numFmtId="0" fontId="54" fillId="0" borderId="0" xfId="3" applyFont="1" applyProtection="1"/>
    <xf numFmtId="0" fontId="54" fillId="9" borderId="0" xfId="3" applyFont="1" applyFill="1" applyProtection="1"/>
    <xf numFmtId="0" fontId="54" fillId="0" borderId="0" xfId="3" applyFont="1" applyAlignment="1" applyProtection="1">
      <alignment horizontal="left" vertical="top"/>
    </xf>
    <xf numFmtId="0" fontId="1" fillId="4" borderId="0" xfId="3" applyFill="1" applyBorder="1" applyProtection="1"/>
    <xf numFmtId="0" fontId="1" fillId="9" borderId="0" xfId="3" applyFill="1" applyBorder="1" applyProtection="1"/>
    <xf numFmtId="0" fontId="54" fillId="9" borderId="0" xfId="3" applyFont="1" applyFill="1" applyAlignment="1" applyProtection="1">
      <alignment horizontal="left" vertical="top"/>
    </xf>
    <xf numFmtId="0" fontId="1" fillId="9" borderId="0" xfId="3" applyFont="1" applyFill="1" applyBorder="1" applyProtection="1"/>
    <xf numFmtId="0" fontId="54" fillId="9" borderId="0" xfId="7" applyFont="1" applyFill="1" applyAlignment="1" applyProtection="1">
      <alignment horizontal="left" vertical="top" wrapText="1"/>
    </xf>
    <xf numFmtId="0" fontId="54" fillId="9" borderId="0" xfId="3" applyFont="1" applyFill="1" applyAlignment="1" applyProtection="1">
      <alignment horizontal="left" vertical="top" wrapText="1"/>
    </xf>
    <xf numFmtId="0" fontId="55" fillId="9" borderId="0" xfId="7" applyFont="1" applyFill="1" applyAlignment="1" applyProtection="1">
      <alignment horizontal="left" vertical="top"/>
    </xf>
    <xf numFmtId="0" fontId="35" fillId="9" borderId="0" xfId="3" applyFont="1" applyFill="1" applyProtection="1"/>
    <xf numFmtId="0" fontId="35" fillId="9" borderId="0" xfId="7" applyFont="1" applyFill="1" applyAlignment="1" applyProtection="1">
      <alignment horizontal="left" vertical="top" wrapText="1"/>
    </xf>
    <xf numFmtId="0" fontId="35" fillId="9" borderId="0" xfId="3" applyFont="1" applyFill="1" applyAlignment="1" applyProtection="1">
      <alignment horizontal="left" vertical="top" wrapText="1"/>
    </xf>
    <xf numFmtId="0" fontId="49" fillId="9" borderId="0" xfId="7" applyFont="1" applyFill="1" applyAlignment="1" applyProtection="1">
      <alignment horizontal="left" vertical="top"/>
    </xf>
    <xf numFmtId="0" fontId="35" fillId="9" borderId="0" xfId="7" applyFont="1" applyFill="1" applyProtection="1"/>
    <xf numFmtId="0" fontId="2" fillId="9" borderId="0" xfId="3" applyFont="1" applyFill="1" applyBorder="1" applyProtection="1"/>
    <xf numFmtId="0" fontId="35" fillId="9" borderId="0" xfId="7" applyFont="1" applyFill="1" applyBorder="1" applyProtection="1"/>
    <xf numFmtId="0" fontId="56" fillId="9" borderId="0" xfId="7" applyFont="1" applyFill="1" applyBorder="1" applyProtection="1"/>
    <xf numFmtId="0" fontId="35" fillId="9" borderId="0" xfId="7" applyFont="1" applyFill="1" applyBorder="1" applyAlignment="1" applyProtection="1">
      <alignment horizontal="left" vertical="top" wrapText="1"/>
    </xf>
    <xf numFmtId="0" fontId="35" fillId="9" borderId="0" xfId="7" applyFont="1" applyFill="1" applyBorder="1" applyAlignment="1" applyProtection="1">
      <alignment vertical="center"/>
    </xf>
    <xf numFmtId="0" fontId="35" fillId="9" borderId="0" xfId="7" applyFont="1" applyFill="1" applyBorder="1" applyAlignment="1" applyProtection="1">
      <alignment vertical="center" wrapText="1"/>
    </xf>
    <xf numFmtId="0" fontId="56" fillId="9" borderId="0" xfId="7" applyFont="1" applyFill="1" applyBorder="1" applyAlignment="1" applyProtection="1">
      <alignment vertical="center" wrapText="1"/>
    </xf>
    <xf numFmtId="0" fontId="35" fillId="9" borderId="0" xfId="7" applyFont="1" applyFill="1" applyBorder="1" applyAlignment="1" applyProtection="1">
      <alignment horizontal="left" vertical="center" wrapText="1"/>
    </xf>
    <xf numFmtId="0" fontId="57" fillId="9" borderId="0" xfId="7" applyFont="1" applyFill="1" applyBorder="1" applyAlignment="1" applyProtection="1">
      <alignment horizontal="left" vertical="center" wrapText="1"/>
    </xf>
    <xf numFmtId="0" fontId="57" fillId="9" borderId="0" xfId="7" applyFont="1" applyFill="1" applyBorder="1" applyAlignment="1" applyProtection="1">
      <alignment horizontal="left" vertical="center"/>
    </xf>
    <xf numFmtId="0" fontId="35" fillId="14" borderId="0" xfId="7" applyFont="1" applyFill="1" applyBorder="1" applyAlignment="1" applyProtection="1">
      <alignment vertical="center"/>
    </xf>
    <xf numFmtId="0" fontId="56" fillId="9" borderId="0" xfId="5" applyFont="1" applyFill="1" applyProtection="1"/>
    <xf numFmtId="0" fontId="35" fillId="9" borderId="0" xfId="0" applyFont="1" applyFill="1" applyAlignment="1" applyProtection="1">
      <alignment horizontal="left" vertical="center"/>
    </xf>
    <xf numFmtId="0" fontId="1" fillId="9" borderId="0" xfId="5" applyFont="1" applyFill="1" applyBorder="1" applyAlignment="1" applyProtection="1">
      <alignment horizontal="left" vertical="center"/>
    </xf>
    <xf numFmtId="0" fontId="4" fillId="9" borderId="0" xfId="5" applyFont="1" applyFill="1" applyBorder="1" applyAlignment="1" applyProtection="1">
      <alignment horizontal="left" vertical="center"/>
    </xf>
    <xf numFmtId="0" fontId="1" fillId="9" borderId="0" xfId="5" applyFont="1" applyFill="1" applyBorder="1" applyAlignment="1" applyProtection="1">
      <alignment horizontal="left" vertical="center"/>
      <protection locked="0"/>
    </xf>
    <xf numFmtId="0" fontId="54" fillId="0" borderId="0" xfId="3" applyFont="1" applyAlignment="1" applyProtection="1">
      <alignment horizontal="left" vertical="top"/>
      <protection locked="0"/>
    </xf>
    <xf numFmtId="0" fontId="54" fillId="9" borderId="0" xfId="3" applyFont="1" applyFill="1" applyAlignment="1" applyProtection="1">
      <alignment horizontal="left" vertical="top"/>
      <protection locked="0"/>
    </xf>
    <xf numFmtId="0" fontId="1" fillId="9" borderId="0" xfId="3" applyFill="1" applyBorder="1" applyAlignment="1" applyProtection="1">
      <alignment horizontal="left" vertical="top"/>
      <protection locked="0"/>
    </xf>
    <xf numFmtId="0" fontId="1" fillId="9" borderId="0" xfId="3" applyFill="1" applyBorder="1" applyAlignment="1" applyProtection="1">
      <alignment horizontal="left" vertical="top"/>
    </xf>
    <xf numFmtId="0" fontId="1" fillId="9" borderId="0" xfId="3" applyNumberFormat="1" applyFill="1" applyBorder="1" applyAlignment="1" applyProtection="1">
      <alignment horizontal="left" vertical="top"/>
    </xf>
    <xf numFmtId="0" fontId="4" fillId="9" borderId="0" xfId="3" applyNumberFormat="1" applyFont="1" applyFill="1" applyBorder="1" applyAlignment="1" applyProtection="1">
      <alignment horizontal="left" vertical="top"/>
    </xf>
    <xf numFmtId="0" fontId="4" fillId="9" borderId="0" xfId="3" applyFont="1" applyFill="1" applyBorder="1" applyProtection="1"/>
    <xf numFmtId="0" fontId="54" fillId="9" borderId="0" xfId="3" applyFont="1" applyFill="1" applyBorder="1" applyProtection="1"/>
    <xf numFmtId="0" fontId="48" fillId="9" borderId="0" xfId="7" applyFont="1" applyFill="1" applyBorder="1" applyAlignment="1" applyProtection="1">
      <alignment vertical="center" wrapText="1"/>
    </xf>
    <xf numFmtId="0" fontId="48" fillId="9" borderId="0" xfId="7" applyFont="1" applyFill="1" applyBorder="1" applyAlignment="1" applyProtection="1">
      <alignment vertical="top" wrapText="1"/>
    </xf>
    <xf numFmtId="0" fontId="29" fillId="9" borderId="0" xfId="7" applyFont="1" applyFill="1" applyBorder="1" applyProtection="1"/>
    <xf numFmtId="0" fontId="58" fillId="9" borderId="0" xfId="7" applyFont="1" applyFill="1" applyBorder="1" applyProtection="1"/>
    <xf numFmtId="0" fontId="59" fillId="9" borderId="0" xfId="0" applyFont="1" applyFill="1" applyAlignment="1" applyProtection="1">
      <alignment horizontal="left" vertical="top"/>
    </xf>
    <xf numFmtId="0" fontId="56" fillId="9" borderId="0" xfId="5" applyFont="1" applyFill="1" applyBorder="1" applyProtection="1"/>
    <xf numFmtId="0" fontId="40" fillId="9" borderId="0" xfId="5" applyFont="1" applyFill="1" applyBorder="1" applyAlignment="1" applyProtection="1">
      <alignment horizontal="left" vertical="center"/>
    </xf>
    <xf numFmtId="0" fontId="60" fillId="3" borderId="0" xfId="0" applyFont="1" applyFill="1" applyAlignment="1" applyProtection="1">
      <alignment horizontal="left" vertical="center"/>
    </xf>
    <xf numFmtId="0" fontId="61" fillId="9" borderId="0" xfId="3" applyFont="1" applyFill="1" applyAlignment="1" applyProtection="1">
      <alignment horizontal="left" vertical="center"/>
    </xf>
    <xf numFmtId="0" fontId="62" fillId="14" borderId="0" xfId="7" applyFont="1" applyFill="1" applyBorder="1" applyAlignment="1" applyProtection="1">
      <alignment horizontal="left" vertical="center"/>
    </xf>
    <xf numFmtId="0" fontId="1" fillId="14" borderId="92" xfId="7" applyFont="1" applyFill="1" applyBorder="1" applyAlignment="1" applyProtection="1">
      <alignment horizontal="left" vertical="top" wrapText="1"/>
      <protection locked="0"/>
    </xf>
    <xf numFmtId="0" fontId="49" fillId="9" borderId="0" xfId="7" applyFont="1" applyFill="1" applyBorder="1" applyAlignment="1" applyProtection="1">
      <alignment horizontal="left" vertical="center" wrapText="1"/>
    </xf>
    <xf numFmtId="0" fontId="54" fillId="9" borderId="0" xfId="3" applyFont="1" applyFill="1" applyAlignment="1" applyProtection="1">
      <alignment horizontal="left" vertical="center"/>
    </xf>
    <xf numFmtId="0" fontId="54" fillId="9" borderId="0" xfId="3" applyFont="1" applyFill="1" applyBorder="1" applyAlignment="1" applyProtection="1">
      <alignment horizontal="left" vertical="center"/>
    </xf>
    <xf numFmtId="0" fontId="57" fillId="9" borderId="0" xfId="3" applyFont="1" applyFill="1" applyBorder="1" applyAlignment="1" applyProtection="1">
      <alignment horizontal="left" vertical="center"/>
    </xf>
    <xf numFmtId="0" fontId="1" fillId="9" borderId="0" xfId="3" applyFill="1" applyBorder="1" applyAlignment="1" applyProtection="1">
      <alignment horizontal="left" vertical="center"/>
    </xf>
    <xf numFmtId="0" fontId="54" fillId="0" borderId="0" xfId="3" applyFont="1" applyAlignment="1" applyProtection="1">
      <alignment horizontal="left" vertical="center"/>
    </xf>
    <xf numFmtId="0" fontId="62" fillId="14" borderId="0" xfId="3" applyFont="1" applyFill="1" applyBorder="1" applyAlignment="1" applyProtection="1">
      <alignment horizontal="left" vertical="center"/>
    </xf>
    <xf numFmtId="0" fontId="1" fillId="14" borderId="36" xfId="7" applyFont="1" applyFill="1" applyBorder="1" applyAlignment="1" applyProtection="1">
      <alignment horizontal="left" vertical="top" wrapText="1"/>
      <protection locked="0"/>
    </xf>
    <xf numFmtId="0" fontId="54" fillId="0" borderId="0" xfId="3" applyFont="1" applyProtection="1">
      <protection locked="0"/>
    </xf>
    <xf numFmtId="0" fontId="54" fillId="9" borderId="0" xfId="3" applyFont="1" applyFill="1" applyBorder="1" applyProtection="1">
      <protection locked="0"/>
    </xf>
    <xf numFmtId="0" fontId="1" fillId="9" borderId="0" xfId="3" applyFill="1" applyBorder="1" applyProtection="1">
      <protection locked="0"/>
    </xf>
    <xf numFmtId="0" fontId="54" fillId="9" borderId="0" xfId="3" applyFont="1" applyFill="1" applyBorder="1" applyAlignment="1" applyProtection="1">
      <alignment horizontal="left" vertical="top"/>
    </xf>
    <xf numFmtId="0" fontId="54" fillId="14" borderId="0" xfId="3" applyFont="1" applyFill="1" applyProtection="1"/>
    <xf numFmtId="0" fontId="32" fillId="9" borderId="124" xfId="0" applyFont="1" applyFill="1" applyBorder="1" applyAlignment="1" applyProtection="1">
      <alignment vertical="center"/>
    </xf>
    <xf numFmtId="0" fontId="32" fillId="0" borderId="142" xfId="0" applyFont="1" applyBorder="1" applyAlignment="1" applyProtection="1">
      <alignment vertical="center"/>
    </xf>
    <xf numFmtId="165" fontId="0" fillId="9" borderId="0" xfId="0" applyNumberFormat="1" applyFill="1" applyBorder="1" applyAlignment="1" applyProtection="1">
      <alignment horizontal="center" vertical="center"/>
    </xf>
    <xf numFmtId="0" fontId="35" fillId="0" borderId="66" xfId="0" applyFont="1" applyBorder="1" applyAlignment="1" applyProtection="1">
      <alignment horizontal="left" vertical="top" wrapText="1"/>
      <protection locked="0"/>
    </xf>
    <xf numFmtId="0" fontId="35" fillId="0" borderId="67" xfId="0" applyFont="1" applyBorder="1" applyAlignment="1" applyProtection="1">
      <alignment horizontal="left" vertical="top" wrapText="1"/>
      <protection locked="0"/>
    </xf>
    <xf numFmtId="0" fontId="35" fillId="0" borderId="143" xfId="0" applyFont="1" applyBorder="1" applyAlignment="1" applyProtection="1">
      <alignment horizontal="left" vertical="top" wrapText="1"/>
      <protection locked="0"/>
    </xf>
    <xf numFmtId="0" fontId="63" fillId="0" borderId="144" xfId="0" applyFont="1" applyFill="1" applyBorder="1" applyAlignment="1" applyProtection="1">
      <alignment horizontal="center" vertical="center" wrapText="1"/>
      <protection locked="0"/>
    </xf>
    <xf numFmtId="0" fontId="0" fillId="0" borderId="96"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63" fillId="0" borderId="146"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7" xfId="0" applyBorder="1" applyAlignment="1" applyProtection="1">
      <alignment horizontal="center" vertical="center"/>
      <protection locked="0"/>
    </xf>
    <xf numFmtId="0" fontId="63" fillId="0" borderId="148"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3" fontId="0" fillId="9" borderId="0" xfId="0" applyNumberFormat="1" applyFill="1" applyBorder="1" applyAlignment="1" applyProtection="1">
      <alignment vertical="center"/>
    </xf>
    <xf numFmtId="0" fontId="0" fillId="0" borderId="1" xfId="0" applyFill="1" applyBorder="1" applyProtection="1"/>
    <xf numFmtId="0" fontId="0" fillId="9" borderId="0" xfId="0" applyFill="1" applyBorder="1" applyAlignment="1" applyProtection="1">
      <alignment vertical="center"/>
    </xf>
    <xf numFmtId="0" fontId="32" fillId="16" borderId="149" xfId="0" applyFont="1" applyFill="1" applyBorder="1" applyAlignment="1" applyProtection="1">
      <alignment horizontal="left" vertical="center" wrapText="1"/>
    </xf>
    <xf numFmtId="3" fontId="0" fillId="16" borderId="85" xfId="0" applyNumberFormat="1" applyFill="1" applyBorder="1" applyAlignment="1" applyProtection="1">
      <alignment vertical="center"/>
      <protection locked="0"/>
    </xf>
    <xf numFmtId="3" fontId="0" fillId="16" borderId="88" xfId="0" applyNumberFormat="1" applyFill="1" applyBorder="1" applyAlignment="1" applyProtection="1">
      <alignment vertical="center"/>
      <protection locked="0"/>
    </xf>
    <xf numFmtId="3" fontId="0" fillId="16" borderId="58" xfId="0" applyNumberFormat="1" applyFill="1" applyBorder="1" applyAlignment="1" applyProtection="1">
      <alignment vertical="center"/>
      <protection locked="0"/>
    </xf>
    <xf numFmtId="3" fontId="0" fillId="16" borderId="49" xfId="0" applyNumberFormat="1" applyFill="1" applyBorder="1" applyAlignment="1" applyProtection="1">
      <alignment vertical="center"/>
      <protection locked="0"/>
    </xf>
    <xf numFmtId="0" fontId="32" fillId="11" borderId="141" xfId="0" applyFont="1" applyFill="1" applyBorder="1" applyAlignment="1" applyProtection="1">
      <alignment horizontal="left" vertical="center" wrapText="1"/>
    </xf>
    <xf numFmtId="2" fontId="0" fillId="11" borderId="97" xfId="0" applyNumberFormat="1" applyFill="1" applyBorder="1" applyAlignment="1" applyProtection="1">
      <alignment horizontal="center" vertical="center"/>
      <protection locked="0"/>
    </xf>
    <xf numFmtId="2" fontId="0" fillId="11" borderId="67" xfId="0" applyNumberFormat="1" applyFill="1" applyBorder="1" applyAlignment="1" applyProtection="1">
      <alignment horizontal="center" vertical="center"/>
      <protection locked="0"/>
    </xf>
    <xf numFmtId="2" fontId="0" fillId="11" borderId="12" xfId="0" applyNumberFormat="1" applyFill="1" applyBorder="1" applyAlignment="1" applyProtection="1">
      <alignment horizontal="center" vertical="center"/>
      <protection locked="0"/>
    </xf>
    <xf numFmtId="2" fontId="0" fillId="11" borderId="24" xfId="0" applyNumberFormat="1" applyFill="1" applyBorder="1" applyAlignment="1" applyProtection="1">
      <alignment horizontal="center" vertical="center"/>
      <protection locked="0"/>
    </xf>
    <xf numFmtId="0" fontId="32" fillId="13" borderId="150" xfId="0" applyFont="1" applyFill="1" applyBorder="1" applyAlignment="1" applyProtection="1">
      <alignment horizontal="left" vertical="center" wrapText="1"/>
    </xf>
    <xf numFmtId="2" fontId="0" fillId="13" borderId="151" xfId="0" applyNumberFormat="1" applyFill="1" applyBorder="1" applyAlignment="1" applyProtection="1">
      <alignment horizontal="center" vertical="center"/>
      <protection locked="0"/>
    </xf>
    <xf numFmtId="2" fontId="0" fillId="13" borderId="143" xfId="0" applyNumberFormat="1" applyFill="1" applyBorder="1" applyAlignment="1" applyProtection="1">
      <alignment horizontal="center" vertical="center"/>
      <protection locked="0"/>
    </xf>
    <xf numFmtId="2" fontId="0" fillId="13" borderId="13" xfId="0" applyNumberFormat="1" applyFill="1" applyBorder="1" applyAlignment="1" applyProtection="1">
      <alignment horizontal="center" vertical="center"/>
      <protection locked="0"/>
    </xf>
    <xf numFmtId="2" fontId="0" fillId="13" borderId="26" xfId="0" applyNumberFormat="1" applyFill="1" applyBorder="1" applyAlignment="1" applyProtection="1">
      <alignment horizontal="center" vertical="center"/>
      <protection locked="0"/>
    </xf>
    <xf numFmtId="0" fontId="32" fillId="9" borderId="0" xfId="0" applyFont="1" applyFill="1" applyBorder="1" applyAlignment="1" applyProtection="1">
      <alignment horizontal="left" vertical="center" wrapText="1"/>
    </xf>
    <xf numFmtId="0" fontId="32" fillId="9" borderId="65" xfId="0" applyFont="1" applyFill="1" applyBorder="1" applyAlignment="1" applyProtection="1">
      <alignment vertical="center" wrapText="1"/>
    </xf>
    <xf numFmtId="0" fontId="32" fillId="9" borderId="141" xfId="0" applyFont="1" applyFill="1" applyBorder="1" applyAlignment="1" applyProtection="1">
      <alignment vertical="center" wrapText="1"/>
    </xf>
    <xf numFmtId="0" fontId="34" fillId="9" borderId="0" xfId="0" applyFont="1" applyFill="1" applyAlignment="1" applyProtection="1">
      <alignment horizontal="left" vertical="center" wrapText="1"/>
    </xf>
    <xf numFmtId="0" fontId="32" fillId="5" borderId="15" xfId="0" applyFont="1" applyFill="1" applyBorder="1" applyAlignment="1" applyProtection="1">
      <alignment horizontal="center" vertical="center"/>
    </xf>
    <xf numFmtId="0" fontId="32" fillId="5" borderId="16" xfId="0" applyFont="1" applyFill="1" applyBorder="1" applyAlignment="1" applyProtection="1">
      <alignment horizontal="center" vertical="center"/>
    </xf>
    <xf numFmtId="0" fontId="32" fillId="5" borderId="68" xfId="0" applyFont="1" applyFill="1" applyBorder="1" applyAlignment="1" applyProtection="1">
      <alignment horizontal="center" vertical="center"/>
    </xf>
    <xf numFmtId="0" fontId="32" fillId="9" borderId="0" xfId="0" applyFont="1" applyFill="1" applyBorder="1" applyAlignment="1" applyProtection="1">
      <alignment vertical="center" wrapText="1"/>
    </xf>
    <xf numFmtId="0" fontId="32" fillId="9" borderId="220" xfId="0" applyFont="1" applyFill="1" applyBorder="1" applyAlignment="1" applyProtection="1">
      <alignment vertical="center" wrapText="1"/>
    </xf>
    <xf numFmtId="0" fontId="32" fillId="9" borderId="221" xfId="0" applyFont="1" applyFill="1" applyBorder="1" applyAlignment="1" applyProtection="1">
      <alignment vertical="center" wrapText="1"/>
    </xf>
    <xf numFmtId="0" fontId="32" fillId="9" borderId="222" xfId="0" applyFont="1" applyFill="1" applyBorder="1" applyAlignment="1" applyProtection="1">
      <alignment vertical="center" wrapText="1"/>
    </xf>
    <xf numFmtId="0" fontId="33" fillId="9" borderId="0" xfId="5" applyFont="1" applyFill="1" applyBorder="1" applyAlignment="1" applyProtection="1">
      <alignment horizontal="left" vertical="center"/>
    </xf>
    <xf numFmtId="4" fontId="0" fillId="9" borderId="14" xfId="0" applyNumberFormat="1" applyFill="1" applyBorder="1" applyAlignment="1" applyProtection="1">
      <alignment horizontal="center" vertical="center"/>
    </xf>
    <xf numFmtId="4" fontId="0" fillId="9" borderId="6" xfId="0" applyNumberFormat="1" applyFill="1" applyBorder="1" applyAlignment="1" applyProtection="1">
      <alignment horizontal="center" vertical="center"/>
    </xf>
    <xf numFmtId="4" fontId="0" fillId="9" borderId="8" xfId="0" applyNumberFormat="1" applyFill="1" applyBorder="1" applyAlignment="1" applyProtection="1">
      <alignment horizontal="center" vertical="center"/>
    </xf>
    <xf numFmtId="4" fontId="0" fillId="9" borderId="67" xfId="0" applyNumberFormat="1" applyFill="1" applyBorder="1" applyAlignment="1" applyProtection="1">
      <alignment horizontal="center" vertical="center"/>
    </xf>
    <xf numFmtId="4" fontId="0" fillId="9" borderId="223" xfId="0" applyNumberFormat="1" applyFill="1" applyBorder="1" applyAlignment="1" applyProtection="1">
      <alignment horizontal="center" vertical="center"/>
    </xf>
    <xf numFmtId="4" fontId="0" fillId="9" borderId="224" xfId="0" applyNumberFormat="1" applyFill="1" applyBorder="1" applyAlignment="1" applyProtection="1">
      <alignment horizontal="center" vertical="center"/>
    </xf>
    <xf numFmtId="4" fontId="0" fillId="9" borderId="225" xfId="0" applyNumberFormat="1" applyFill="1" applyBorder="1" applyAlignment="1" applyProtection="1">
      <alignment horizontal="center" vertical="center"/>
    </xf>
    <xf numFmtId="4" fontId="0" fillId="9" borderId="12" xfId="0" applyNumberFormat="1" applyFill="1" applyBorder="1" applyAlignment="1" applyProtection="1">
      <alignment horizontal="center" vertical="center"/>
    </xf>
    <xf numFmtId="4" fontId="0" fillId="9" borderId="226" xfId="0" applyNumberFormat="1" applyFill="1" applyBorder="1" applyAlignment="1" applyProtection="1">
      <alignment horizontal="center" vertical="center"/>
    </xf>
    <xf numFmtId="4" fontId="0" fillId="9" borderId="227" xfId="0" applyNumberFormat="1" applyFill="1" applyBorder="1" applyAlignment="1" applyProtection="1">
      <alignment horizontal="center" vertical="center"/>
    </xf>
    <xf numFmtId="4" fontId="0" fillId="9" borderId="228" xfId="0" applyNumberFormat="1" applyFill="1" applyBorder="1" applyAlignment="1" applyProtection="1">
      <alignment horizontal="center" vertical="center"/>
    </xf>
    <xf numFmtId="4" fontId="0" fillId="9" borderId="229" xfId="0" applyNumberFormat="1" applyFill="1" applyBorder="1" applyAlignment="1" applyProtection="1">
      <alignment horizontal="center" vertical="center"/>
    </xf>
    <xf numFmtId="0" fontId="32" fillId="9" borderId="152" xfId="0" applyFont="1" applyFill="1" applyBorder="1" applyAlignment="1" applyProtection="1">
      <alignment vertical="center" wrapText="1"/>
    </xf>
    <xf numFmtId="4" fontId="0" fillId="9" borderId="88" xfId="0" applyNumberFormat="1" applyFill="1" applyBorder="1" applyAlignment="1" applyProtection="1">
      <alignment horizontal="center" vertical="center"/>
    </xf>
    <xf numFmtId="4" fontId="0" fillId="9" borderId="0" xfId="0" applyNumberFormat="1" applyFill="1" applyBorder="1" applyAlignment="1" applyProtection="1">
      <alignment horizontal="center" vertical="center"/>
    </xf>
    <xf numFmtId="4" fontId="0" fillId="9" borderId="58" xfId="0" applyNumberFormat="1" applyFill="1" applyBorder="1" applyAlignment="1" applyProtection="1">
      <alignment horizontal="center" vertical="center"/>
    </xf>
    <xf numFmtId="4" fontId="0" fillId="9" borderId="153" xfId="0" applyNumberFormat="1" applyFill="1" applyBorder="1" applyAlignment="1" applyProtection="1">
      <alignment horizontal="center" vertical="center"/>
    </xf>
    <xf numFmtId="0" fontId="35" fillId="0" borderId="96" xfId="0" applyFont="1" applyBorder="1" applyAlignment="1" applyProtection="1">
      <alignment horizontal="left" vertical="top" wrapText="1"/>
      <protection locked="0"/>
    </xf>
    <xf numFmtId="0" fontId="35" fillId="0" borderId="97" xfId="0" applyFont="1" applyBorder="1" applyAlignment="1" applyProtection="1">
      <alignment horizontal="left" vertical="top" wrapText="1"/>
      <protection locked="0"/>
    </xf>
    <xf numFmtId="0" fontId="35" fillId="0" borderId="151" xfId="0" applyFont="1" applyBorder="1" applyAlignment="1" applyProtection="1">
      <alignment horizontal="left" vertical="top" wrapText="1"/>
      <protection locked="0"/>
    </xf>
    <xf numFmtId="0" fontId="51" fillId="9" borderId="0" xfId="0" applyFont="1" applyFill="1" applyBorder="1" applyProtection="1"/>
    <xf numFmtId="0" fontId="63" fillId="9" borderId="146" xfId="0" applyFont="1" applyFill="1" applyBorder="1" applyAlignment="1" applyProtection="1">
      <alignment horizontal="center" vertical="center" wrapText="1"/>
    </xf>
    <xf numFmtId="0" fontId="63" fillId="9" borderId="144" xfId="0" applyFont="1" applyFill="1" applyBorder="1" applyAlignment="1" applyProtection="1">
      <alignment horizontal="center" vertical="center" wrapText="1"/>
    </xf>
    <xf numFmtId="0" fontId="63" fillId="9" borderId="148" xfId="0" applyFont="1" applyFill="1" applyBorder="1" applyAlignment="1" applyProtection="1">
      <alignment horizontal="center" vertical="center" wrapText="1"/>
    </xf>
    <xf numFmtId="0" fontId="63" fillId="9" borderId="154" xfId="0" applyFont="1" applyFill="1" applyBorder="1" applyAlignment="1" applyProtection="1">
      <alignment horizontal="center" vertical="center" wrapText="1"/>
    </xf>
    <xf numFmtId="0" fontId="64" fillId="0" borderId="0" xfId="3" applyFont="1" applyProtection="1"/>
    <xf numFmtId="0" fontId="64" fillId="9" borderId="0" xfId="3" applyFont="1" applyFill="1" applyProtection="1"/>
    <xf numFmtId="0" fontId="64" fillId="9" borderId="0" xfId="7" applyFont="1" applyFill="1" applyAlignment="1" applyProtection="1">
      <alignment wrapText="1"/>
    </xf>
    <xf numFmtId="0" fontId="64" fillId="9" borderId="0" xfId="3" applyFont="1" applyFill="1" applyAlignment="1" applyProtection="1">
      <alignment wrapText="1"/>
    </xf>
    <xf numFmtId="0" fontId="65" fillId="9" borderId="0" xfId="7" applyFont="1" applyFill="1" applyProtection="1"/>
    <xf numFmtId="0" fontId="1" fillId="9" borderId="0" xfId="7" applyFont="1" applyFill="1" applyAlignment="1" applyProtection="1">
      <alignment wrapText="1"/>
    </xf>
    <xf numFmtId="0" fontId="1" fillId="9" borderId="0" xfId="3" applyFont="1" applyFill="1" applyAlignment="1" applyProtection="1">
      <alignment wrapText="1"/>
    </xf>
    <xf numFmtId="0" fontId="4" fillId="9" borderId="0" xfId="7" applyFont="1" applyFill="1" applyProtection="1"/>
    <xf numFmtId="0" fontId="1" fillId="9" borderId="0" xfId="7" applyFont="1" applyFill="1" applyBorder="1" applyAlignment="1" applyProtection="1">
      <alignment wrapText="1"/>
    </xf>
    <xf numFmtId="0" fontId="1" fillId="9" borderId="0" xfId="7" applyFont="1" applyFill="1" applyBorder="1" applyAlignment="1" applyProtection="1">
      <alignment vertical="center" wrapText="1"/>
    </xf>
    <xf numFmtId="0" fontId="1" fillId="9" borderId="0" xfId="0" applyFont="1" applyFill="1" applyAlignment="1" applyProtection="1">
      <alignment horizontal="left" vertical="center"/>
    </xf>
    <xf numFmtId="0" fontId="2" fillId="9" borderId="0" xfId="0" applyFont="1" applyFill="1" applyProtection="1"/>
    <xf numFmtId="0" fontId="1" fillId="9" borderId="0" xfId="7" applyFont="1" applyFill="1" applyBorder="1" applyProtection="1"/>
    <xf numFmtId="0" fontId="10" fillId="9" borderId="0" xfId="7" applyFont="1" applyFill="1" applyBorder="1" applyProtection="1"/>
    <xf numFmtId="0" fontId="26" fillId="9" borderId="0" xfId="0" applyFont="1" applyFill="1" applyAlignment="1" applyProtection="1">
      <alignment horizontal="left" vertical="center"/>
    </xf>
    <xf numFmtId="0" fontId="26" fillId="3" borderId="0" xfId="0" applyFont="1" applyFill="1" applyAlignment="1" applyProtection="1">
      <alignment horizontal="left" vertical="center"/>
    </xf>
    <xf numFmtId="0" fontId="4" fillId="9" borderId="0" xfId="7" applyFont="1" applyFill="1" applyBorder="1" applyAlignment="1" applyProtection="1">
      <alignment vertical="center" wrapText="1"/>
    </xf>
    <xf numFmtId="0" fontId="1" fillId="9" borderId="0" xfId="7" applyFont="1" applyFill="1" applyBorder="1" applyAlignment="1" applyProtection="1">
      <alignment horizontal="left" vertical="center" wrapText="1"/>
    </xf>
    <xf numFmtId="0" fontId="1" fillId="14" borderId="8" xfId="7" applyFont="1" applyFill="1" applyBorder="1" applyAlignment="1" applyProtection="1">
      <alignment horizontal="center" vertical="center" wrapText="1"/>
      <protection locked="0"/>
    </xf>
    <xf numFmtId="0" fontId="1" fillId="14" borderId="155" xfId="7" applyFont="1" applyFill="1" applyBorder="1" applyAlignment="1" applyProtection="1">
      <alignment horizontal="center" vertical="center" wrapText="1"/>
      <protection locked="0"/>
    </xf>
    <xf numFmtId="0" fontId="1" fillId="14" borderId="153" xfId="7" applyFont="1" applyFill="1" applyBorder="1" applyAlignment="1" applyProtection="1">
      <alignment horizontal="center" vertical="center" wrapText="1"/>
      <protection locked="0"/>
    </xf>
    <xf numFmtId="0" fontId="1" fillId="14" borderId="10" xfId="7" applyFont="1" applyFill="1" applyBorder="1" applyAlignment="1" applyProtection="1">
      <alignment horizontal="center" vertical="center" wrapText="1"/>
      <protection locked="0"/>
    </xf>
    <xf numFmtId="0" fontId="57" fillId="9" borderId="0" xfId="0" applyFont="1" applyFill="1" applyAlignment="1" applyProtection="1">
      <alignment horizontal="left" vertical="center"/>
    </xf>
    <xf numFmtId="0" fontId="57" fillId="9" borderId="0" xfId="7" applyFont="1" applyFill="1" applyBorder="1" applyAlignment="1" applyProtection="1">
      <alignment horizontal="left" vertical="top"/>
    </xf>
    <xf numFmtId="0" fontId="35" fillId="0" borderId="147" xfId="0" applyFont="1" applyBorder="1" applyAlignment="1" applyProtection="1">
      <alignment horizontal="left" vertical="top" wrapText="1"/>
      <protection locked="0"/>
    </xf>
    <xf numFmtId="0" fontId="35" fillId="0" borderId="87" xfId="0" applyFont="1" applyBorder="1" applyAlignment="1" applyProtection="1">
      <alignment horizontal="left" vertical="top" wrapText="1"/>
      <protection locked="0"/>
    </xf>
    <xf numFmtId="0" fontId="35" fillId="0" borderId="51" xfId="0" applyFont="1" applyBorder="1" applyAlignment="1" applyProtection="1">
      <alignment horizontal="left" vertical="top" wrapText="1"/>
      <protection locked="0"/>
    </xf>
    <xf numFmtId="0" fontId="35" fillId="0" borderId="145" xfId="0" applyFont="1" applyBorder="1" applyAlignment="1" applyProtection="1">
      <alignment horizontal="left" vertical="top" wrapText="1"/>
      <protection locked="0"/>
    </xf>
    <xf numFmtId="0" fontId="35" fillId="0" borderId="58" xfId="0" applyFont="1" applyBorder="1" applyAlignment="1" applyProtection="1">
      <alignment horizontal="left" vertical="top" wrapText="1"/>
      <protection locked="0"/>
    </xf>
    <xf numFmtId="0" fontId="35" fillId="0" borderId="88" xfId="0" applyFont="1" applyBorder="1" applyAlignment="1" applyProtection="1">
      <alignment horizontal="left" vertical="top" wrapText="1"/>
      <protection locked="0"/>
    </xf>
    <xf numFmtId="0" fontId="35" fillId="0" borderId="49" xfId="0" applyFont="1" applyBorder="1" applyAlignment="1" applyProtection="1">
      <alignment horizontal="left" vertical="top" wrapText="1"/>
      <protection locked="0"/>
    </xf>
    <xf numFmtId="0" fontId="35" fillId="0" borderId="85" xfId="0" applyFont="1" applyBorder="1" applyAlignment="1" applyProtection="1">
      <alignment horizontal="left" vertical="top" wrapText="1"/>
      <protection locked="0"/>
    </xf>
    <xf numFmtId="0" fontId="32" fillId="0" borderId="150" xfId="0" applyFont="1" applyBorder="1" applyAlignment="1" applyProtection="1">
      <alignment vertical="center"/>
    </xf>
    <xf numFmtId="0" fontId="32" fillId="0" borderId="149" xfId="0" applyFont="1" applyBorder="1" applyAlignment="1" applyProtection="1">
      <alignment vertical="center"/>
    </xf>
    <xf numFmtId="0" fontId="33" fillId="9" borderId="0" xfId="0" applyFont="1" applyFill="1" applyProtection="1"/>
    <xf numFmtId="0" fontId="37" fillId="9" borderId="0" xfId="5" applyFont="1" applyFill="1" applyBorder="1" applyAlignment="1" applyProtection="1">
      <alignment horizontal="left" vertical="center"/>
    </xf>
    <xf numFmtId="0" fontId="2" fillId="9" borderId="0" xfId="5" applyFont="1" applyFill="1" applyBorder="1" applyAlignment="1" applyProtection="1">
      <alignment horizontal="left" vertical="center"/>
      <protection locked="0"/>
    </xf>
    <xf numFmtId="0" fontId="2" fillId="9" borderId="0" xfId="5" applyFont="1" applyFill="1" applyBorder="1" applyAlignment="1" applyProtection="1">
      <alignment horizontal="left" vertical="top"/>
    </xf>
    <xf numFmtId="0" fontId="33" fillId="9" borderId="0" xfId="5" applyFont="1" applyFill="1" applyBorder="1" applyAlignment="1" applyProtection="1">
      <alignment horizontal="left" vertical="top"/>
    </xf>
    <xf numFmtId="0" fontId="37" fillId="9" borderId="0" xfId="0" applyFont="1" applyFill="1" applyAlignment="1" applyProtection="1">
      <alignment horizontal="left" vertical="center"/>
    </xf>
    <xf numFmtId="0" fontId="35" fillId="9" borderId="0" xfId="0" applyFont="1" applyFill="1" applyBorder="1" applyAlignment="1" applyProtection="1">
      <alignment horizontal="left" vertical="center"/>
    </xf>
    <xf numFmtId="0" fontId="0" fillId="0" borderId="0" xfId="0" applyAlignment="1" applyProtection="1">
      <alignment horizontal="left" vertical="center"/>
    </xf>
    <xf numFmtId="0" fontId="32" fillId="5" borderId="39" xfId="0" applyFont="1" applyFill="1" applyBorder="1" applyAlignment="1" applyProtection="1">
      <alignment horizontal="center" vertical="center"/>
    </xf>
    <xf numFmtId="4" fontId="0" fillId="9" borderId="83" xfId="0" applyNumberFormat="1" applyFill="1" applyBorder="1" applyAlignment="1" applyProtection="1">
      <alignment horizontal="center" vertical="center"/>
    </xf>
    <xf numFmtId="4" fontId="0" fillId="9" borderId="35" xfId="0" applyNumberFormat="1" applyFill="1" applyBorder="1" applyAlignment="1" applyProtection="1">
      <alignment horizontal="center" vertical="center"/>
    </xf>
    <xf numFmtId="4" fontId="0" fillId="9" borderId="230" xfId="0" applyNumberFormat="1" applyFill="1" applyBorder="1" applyAlignment="1" applyProtection="1">
      <alignment horizontal="center" vertical="center"/>
    </xf>
    <xf numFmtId="4" fontId="0" fillId="9" borderId="231" xfId="0" applyNumberFormat="1" applyFill="1" applyBorder="1" applyAlignment="1" applyProtection="1">
      <alignment horizontal="center" vertical="center"/>
    </xf>
    <xf numFmtId="4" fontId="0" fillId="9" borderId="232" xfId="0" applyNumberFormat="1" applyFill="1" applyBorder="1" applyAlignment="1" applyProtection="1">
      <alignment horizontal="center" vertical="center"/>
    </xf>
    <xf numFmtId="4" fontId="0" fillId="9" borderId="233" xfId="0" applyNumberFormat="1" applyFill="1" applyBorder="1" applyAlignment="1" applyProtection="1">
      <alignment horizontal="center" vertical="center"/>
    </xf>
    <xf numFmtId="4" fontId="0" fillId="9" borderId="234" xfId="0" applyNumberFormat="1" applyFill="1" applyBorder="1" applyAlignment="1" applyProtection="1">
      <alignment horizontal="center" vertical="center"/>
    </xf>
    <xf numFmtId="0" fontId="57" fillId="9" borderId="0" xfId="3" applyFont="1" applyFill="1" applyAlignment="1" applyProtection="1">
      <alignment horizontal="left" vertical="center"/>
    </xf>
    <xf numFmtId="0" fontId="1" fillId="9" borderId="0" xfId="3" applyFont="1" applyFill="1" applyBorder="1" applyAlignment="1" applyProtection="1">
      <alignment horizontal="left" wrapText="1"/>
    </xf>
    <xf numFmtId="0" fontId="57" fillId="9" borderId="0" xfId="5" applyFont="1" applyFill="1" applyAlignment="1" applyProtection="1">
      <alignment vertical="center"/>
    </xf>
    <xf numFmtId="0" fontId="66" fillId="9" borderId="0" xfId="3" applyFont="1" applyFill="1" applyProtection="1"/>
    <xf numFmtId="0" fontId="57" fillId="9" borderId="0" xfId="5" applyFont="1" applyFill="1" applyAlignment="1" applyProtection="1">
      <alignment horizontal="left" vertical="center"/>
    </xf>
    <xf numFmtId="0" fontId="62" fillId="9" borderId="0" xfId="7" applyFont="1" applyFill="1" applyBorder="1" applyAlignment="1" applyProtection="1">
      <alignment horizontal="left" vertical="center"/>
    </xf>
    <xf numFmtId="0" fontId="62" fillId="14" borderId="0" xfId="3" applyFont="1" applyFill="1" applyAlignment="1" applyProtection="1">
      <alignment horizontal="left" vertical="center"/>
    </xf>
    <xf numFmtId="0" fontId="1" fillId="9" borderId="0" xfId="3" applyFont="1" applyFill="1" applyProtection="1"/>
    <xf numFmtId="0" fontId="62" fillId="9" borderId="0" xfId="7" applyFont="1" applyFill="1" applyBorder="1" applyAlignment="1" applyProtection="1">
      <alignment vertical="center"/>
    </xf>
    <xf numFmtId="0" fontId="35" fillId="9" borderId="0" xfId="3" applyFont="1" applyFill="1" applyBorder="1" applyProtection="1"/>
    <xf numFmtId="0" fontId="35" fillId="9" borderId="0" xfId="3" applyFont="1" applyFill="1" applyAlignment="1" applyProtection="1">
      <alignment horizontal="left" vertical="top"/>
    </xf>
    <xf numFmtId="0" fontId="56" fillId="9" borderId="0" xfId="3" applyFont="1" applyFill="1" applyProtection="1"/>
    <xf numFmtId="0" fontId="1" fillId="4" borderId="0" xfId="3" applyFont="1" applyFill="1" applyBorder="1" applyProtection="1"/>
    <xf numFmtId="0" fontId="35" fillId="0" borderId="0" xfId="3" applyFont="1" applyProtection="1"/>
    <xf numFmtId="0" fontId="35" fillId="0" borderId="0" xfId="3" applyFont="1" applyAlignment="1" applyProtection="1">
      <alignment horizontal="left" vertical="top"/>
    </xf>
    <xf numFmtId="0" fontId="56" fillId="0" borderId="0" xfId="3" applyFont="1" applyProtection="1"/>
    <xf numFmtId="0" fontId="1" fillId="0" borderId="0" xfId="3" applyFont="1" applyProtection="1"/>
    <xf numFmtId="0" fontId="57" fillId="9" borderId="0" xfId="3" applyFont="1" applyFill="1" applyAlignment="1" applyProtection="1"/>
    <xf numFmtId="0" fontId="57" fillId="9" borderId="0" xfId="7" applyFont="1" applyFill="1" applyBorder="1" applyAlignment="1" applyProtection="1">
      <alignment vertical="center"/>
    </xf>
    <xf numFmtId="0" fontId="57" fillId="9" borderId="0" xfId="5" applyFont="1" applyFill="1" applyAlignment="1" applyProtection="1"/>
    <xf numFmtId="0" fontId="67" fillId="9" borderId="0" xfId="7" applyFont="1" applyFill="1" applyBorder="1" applyAlignment="1" applyProtection="1">
      <alignment horizontal="left" vertical="center"/>
    </xf>
    <xf numFmtId="0" fontId="67" fillId="9" borderId="0" xfId="7" applyFont="1" applyFill="1" applyBorder="1" applyAlignment="1" applyProtection="1">
      <alignment vertical="center"/>
    </xf>
    <xf numFmtId="0" fontId="57" fillId="9" borderId="0" xfId="3" applyFont="1" applyFill="1" applyBorder="1" applyAlignment="1" applyProtection="1"/>
    <xf numFmtId="0" fontId="68" fillId="9" borderId="0" xfId="7" applyFont="1" applyFill="1" applyBorder="1" applyAlignment="1" applyProtection="1">
      <alignment vertical="center"/>
    </xf>
    <xf numFmtId="0" fontId="57" fillId="9" borderId="0" xfId="7" applyFont="1" applyFill="1" applyBorder="1" applyAlignment="1" applyProtection="1"/>
    <xf numFmtId="0" fontId="68" fillId="9" borderId="0" xfId="7" applyFont="1" applyFill="1" applyBorder="1" applyAlignment="1" applyProtection="1"/>
    <xf numFmtId="0" fontId="57" fillId="9" borderId="0" xfId="7" applyFont="1" applyFill="1" applyAlignment="1" applyProtection="1"/>
    <xf numFmtId="0" fontId="57" fillId="9" borderId="0" xfId="7" applyFont="1" applyFill="1" applyAlignment="1" applyProtection="1">
      <alignment horizontal="left" vertical="top"/>
    </xf>
    <xf numFmtId="0" fontId="68" fillId="9" borderId="0" xfId="7" applyFont="1" applyFill="1" applyAlignment="1" applyProtection="1"/>
    <xf numFmtId="0" fontId="57" fillId="9" borderId="0" xfId="3" applyFont="1" applyFill="1" applyAlignment="1" applyProtection="1">
      <alignment horizontal="left" vertical="top"/>
    </xf>
    <xf numFmtId="0" fontId="68" fillId="9" borderId="0" xfId="3" applyFont="1" applyFill="1" applyAlignment="1" applyProtection="1"/>
    <xf numFmtId="0" fontId="62" fillId="9" borderId="0" xfId="7" applyFont="1" applyFill="1" applyAlignment="1" applyProtection="1">
      <alignment horizontal="left" vertical="top"/>
    </xf>
    <xf numFmtId="0" fontId="67" fillId="9" borderId="0" xfId="7" applyFont="1" applyFill="1" applyAlignment="1" applyProtection="1"/>
    <xf numFmtId="0" fontId="62" fillId="14" borderId="0" xfId="7" applyFont="1" applyFill="1" applyBorder="1" applyAlignment="1" applyProtection="1">
      <alignment vertical="center"/>
    </xf>
    <xf numFmtId="0" fontId="62" fillId="14" borderId="0" xfId="3" applyFont="1" applyFill="1" applyAlignment="1" applyProtection="1">
      <alignment vertical="center"/>
    </xf>
    <xf numFmtId="0" fontId="57" fillId="9" borderId="0" xfId="0" applyFont="1" applyFill="1" applyAlignment="1" applyProtection="1">
      <alignment vertical="center"/>
    </xf>
    <xf numFmtId="0" fontId="1" fillId="0" borderId="0" xfId="6" applyAlignment="1" applyProtection="1">
      <alignment horizontal="right"/>
    </xf>
    <xf numFmtId="0" fontId="35" fillId="0" borderId="0" xfId="0" applyFont="1" applyFill="1" applyBorder="1" applyAlignment="1" applyProtection="1">
      <alignment horizontal="center" vertical="center" wrapText="1"/>
    </xf>
    <xf numFmtId="0" fontId="11" fillId="12" borderId="235" xfId="0" applyFont="1" applyFill="1" applyBorder="1" applyAlignment="1" applyProtection="1">
      <alignment horizontal="center" vertical="center" wrapText="1"/>
    </xf>
    <xf numFmtId="3" fontId="11" fillId="12" borderId="19"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13" fillId="0" borderId="113" xfId="0" applyFont="1" applyFill="1" applyBorder="1" applyAlignment="1" applyProtection="1">
      <alignment horizontal="left" vertical="center" wrapText="1"/>
    </xf>
    <xf numFmtId="0" fontId="50" fillId="0" borderId="57" xfId="0" quotePrefix="1" applyFont="1" applyBorder="1" applyAlignment="1" applyProtection="1">
      <alignment horizontal="left" vertical="center"/>
    </xf>
    <xf numFmtId="0" fontId="13" fillId="0" borderId="57" xfId="0" applyFont="1" applyFill="1" applyBorder="1" applyAlignment="1" applyProtection="1">
      <alignment horizontal="left" vertical="center" wrapText="1"/>
    </xf>
    <xf numFmtId="0" fontId="35" fillId="8" borderId="93" xfId="0" applyNumberFormat="1" applyFont="1" applyFill="1" applyBorder="1" applyAlignment="1" applyProtection="1">
      <alignment horizontal="left" vertical="top" wrapText="1"/>
    </xf>
    <xf numFmtId="0" fontId="35" fillId="0" borderId="71" xfId="0" applyFont="1" applyFill="1" applyBorder="1" applyAlignment="1" applyProtection="1">
      <alignment horizontal="center" vertical="center" wrapText="1"/>
    </xf>
    <xf numFmtId="3" fontId="1" fillId="5" borderId="73" xfId="0" applyNumberFormat="1" applyFont="1" applyFill="1" applyBorder="1" applyAlignment="1" applyProtection="1">
      <alignment horizontal="right" vertical="center"/>
    </xf>
    <xf numFmtId="3" fontId="35" fillId="0" borderId="0" xfId="0" applyNumberFormat="1" applyFont="1" applyFill="1" applyBorder="1" applyAlignment="1" applyProtection="1">
      <alignment horizontal="right" vertical="center"/>
    </xf>
    <xf numFmtId="49" fontId="35" fillId="0" borderId="0" xfId="0" applyNumberFormat="1" applyFont="1" applyFill="1" applyBorder="1" applyAlignment="1" applyProtection="1">
      <alignment horizontal="left" vertical="top" wrapText="1"/>
    </xf>
    <xf numFmtId="3" fontId="35" fillId="0" borderId="23" xfId="0" applyNumberFormat="1" applyFont="1" applyFill="1" applyBorder="1" applyAlignment="1" applyProtection="1">
      <alignment horizontal="right" vertical="center"/>
    </xf>
    <xf numFmtId="3" fontId="35" fillId="0" borderId="24" xfId="0" applyNumberFormat="1" applyFont="1" applyFill="1" applyBorder="1" applyAlignment="1" applyProtection="1">
      <alignment horizontal="right" vertical="center"/>
    </xf>
    <xf numFmtId="3" fontId="35" fillId="0" borderId="61" xfId="0" applyNumberFormat="1" applyFont="1" applyFill="1" applyBorder="1" applyAlignment="1" applyProtection="1">
      <alignment horizontal="right" vertical="center"/>
    </xf>
    <xf numFmtId="3" fontId="35" fillId="8" borderId="82" xfId="0" applyNumberFormat="1" applyFont="1" applyFill="1" applyBorder="1" applyAlignment="1" applyProtection="1">
      <alignment horizontal="right" vertical="center"/>
    </xf>
    <xf numFmtId="3" fontId="35" fillId="8" borderId="84" xfId="0" applyNumberFormat="1" applyFont="1" applyFill="1" applyBorder="1" applyAlignment="1" applyProtection="1">
      <alignment horizontal="right" vertical="center"/>
    </xf>
    <xf numFmtId="3" fontId="35" fillId="8" borderId="156" xfId="0" applyNumberFormat="1" applyFont="1" applyFill="1" applyBorder="1" applyAlignment="1" applyProtection="1">
      <alignment horizontal="right" vertical="center"/>
    </xf>
    <xf numFmtId="3" fontId="35" fillId="8" borderId="83" xfId="0" applyNumberFormat="1" applyFont="1" applyFill="1" applyBorder="1" applyAlignment="1" applyProtection="1">
      <alignment horizontal="right" vertical="center"/>
    </xf>
    <xf numFmtId="3" fontId="35" fillId="8" borderId="73" xfId="0" applyNumberFormat="1" applyFont="1" applyFill="1" applyBorder="1" applyAlignment="1" applyProtection="1">
      <alignment horizontal="right" vertical="center"/>
    </xf>
    <xf numFmtId="3" fontId="35" fillId="8" borderId="33" xfId="0" applyNumberFormat="1" applyFont="1" applyFill="1" applyBorder="1" applyAlignment="1" applyProtection="1">
      <alignment horizontal="right" vertical="center"/>
    </xf>
    <xf numFmtId="3" fontId="35" fillId="8" borderId="75" xfId="0" applyNumberFormat="1" applyFont="1" applyFill="1" applyBorder="1" applyAlignment="1" applyProtection="1">
      <alignment horizontal="right" vertical="center"/>
    </xf>
    <xf numFmtId="3" fontId="35" fillId="8" borderId="37" xfId="0" applyNumberFormat="1" applyFont="1" applyFill="1" applyBorder="1" applyAlignment="1" applyProtection="1">
      <alignment horizontal="right" vertical="center"/>
    </xf>
    <xf numFmtId="3" fontId="35" fillId="0" borderId="58" xfId="0" applyNumberFormat="1" applyFont="1" applyFill="1" applyBorder="1" applyAlignment="1" applyProtection="1">
      <alignment horizontal="right" vertical="center"/>
      <protection locked="0"/>
    </xf>
    <xf numFmtId="3" fontId="35" fillId="8" borderId="147" xfId="0" applyNumberFormat="1" applyFont="1" applyFill="1" applyBorder="1" applyAlignment="1" applyProtection="1">
      <alignment horizontal="right" vertical="center"/>
    </xf>
    <xf numFmtId="3" fontId="35" fillId="8" borderId="51" xfId="0" applyNumberFormat="1" applyFont="1" applyFill="1" applyBorder="1" applyAlignment="1" applyProtection="1">
      <alignment horizontal="right" vertical="center"/>
    </xf>
    <xf numFmtId="3" fontId="35" fillId="0" borderId="99" xfId="0" applyNumberFormat="1" applyFont="1" applyFill="1" applyBorder="1" applyAlignment="1" applyProtection="1">
      <alignment horizontal="right" vertical="center"/>
    </xf>
    <xf numFmtId="3" fontId="35" fillId="0" borderId="53" xfId="0" applyNumberFormat="1" applyFont="1" applyFill="1" applyBorder="1" applyAlignment="1" applyProtection="1">
      <alignment horizontal="right" vertical="center"/>
    </xf>
    <xf numFmtId="3" fontId="35" fillId="0" borderId="100" xfId="0" applyNumberFormat="1" applyFont="1" applyFill="1" applyBorder="1" applyAlignment="1" applyProtection="1">
      <alignment horizontal="right" vertical="center"/>
    </xf>
    <xf numFmtId="3" fontId="35" fillId="0" borderId="103" xfId="0" applyNumberFormat="1" applyFont="1" applyFill="1" applyBorder="1" applyAlignment="1" applyProtection="1">
      <alignment horizontal="right" vertical="top" wrapText="1"/>
    </xf>
    <xf numFmtId="3" fontId="35" fillId="0" borderId="104" xfId="0" applyNumberFormat="1" applyFont="1" applyFill="1" applyBorder="1" applyAlignment="1" applyProtection="1">
      <alignment horizontal="right" vertical="top" wrapText="1"/>
    </xf>
    <xf numFmtId="0" fontId="35" fillId="8" borderId="107" xfId="0" applyNumberFormat="1" applyFont="1" applyFill="1" applyBorder="1" applyAlignment="1" applyProtection="1">
      <alignment horizontal="left" vertical="top" wrapText="1"/>
    </xf>
    <xf numFmtId="0" fontId="35" fillId="8" borderId="69" xfId="0" applyNumberFormat="1" applyFont="1" applyFill="1" applyBorder="1" applyAlignment="1" applyProtection="1">
      <alignment horizontal="left" vertical="top" wrapText="1"/>
    </xf>
    <xf numFmtId="0" fontId="35" fillId="0" borderId="0" xfId="0" applyNumberFormat="1" applyFont="1" applyFill="1" applyBorder="1" applyAlignment="1" applyProtection="1">
      <alignment horizontal="left" vertical="top" wrapText="1"/>
    </xf>
    <xf numFmtId="3" fontId="35" fillId="0" borderId="8" xfId="0" applyNumberFormat="1" applyFont="1" applyFill="1" applyBorder="1" applyAlignment="1" applyProtection="1">
      <alignment horizontal="right" vertical="center"/>
    </xf>
    <xf numFmtId="3" fontId="35" fillId="0" borderId="6" xfId="0" applyNumberFormat="1" applyFont="1" applyFill="1" applyBorder="1" applyAlignment="1" applyProtection="1">
      <alignment horizontal="right" vertical="center"/>
    </xf>
    <xf numFmtId="3" fontId="35" fillId="0" borderId="157" xfId="0" applyNumberFormat="1" applyFont="1" applyFill="1" applyBorder="1" applyAlignment="1" applyProtection="1">
      <alignment horizontal="right" vertical="center"/>
    </xf>
    <xf numFmtId="3" fontId="35" fillId="0" borderId="158" xfId="0" applyNumberFormat="1" applyFont="1" applyFill="1" applyBorder="1" applyAlignment="1" applyProtection="1">
      <alignment horizontal="right" vertical="center"/>
    </xf>
    <xf numFmtId="3" fontId="35" fillId="0" borderId="159" xfId="0" applyNumberFormat="1" applyFont="1" applyFill="1" applyBorder="1" applyAlignment="1" applyProtection="1">
      <alignment horizontal="right" vertical="center"/>
    </xf>
    <xf numFmtId="3" fontId="35" fillId="0" borderId="103" xfId="0" applyNumberFormat="1" applyFont="1" applyFill="1" applyBorder="1" applyAlignment="1" applyProtection="1">
      <alignment horizontal="right" vertical="center"/>
    </xf>
    <xf numFmtId="3" fontId="35" fillId="0" borderId="160" xfId="0" applyNumberFormat="1" applyFont="1" applyFill="1" applyBorder="1" applyAlignment="1" applyProtection="1">
      <alignment horizontal="right" vertical="center"/>
    </xf>
    <xf numFmtId="3" fontId="35" fillId="0" borderId="104" xfId="0" applyNumberFormat="1" applyFont="1" applyFill="1" applyBorder="1" applyAlignment="1" applyProtection="1">
      <alignment horizontal="right" vertical="center"/>
    </xf>
    <xf numFmtId="0" fontId="35" fillId="8" borderId="70" xfId="0" applyNumberFormat="1" applyFont="1" applyFill="1" applyBorder="1" applyAlignment="1" applyProtection="1">
      <alignment horizontal="left" vertical="top" wrapText="1"/>
    </xf>
    <xf numFmtId="3" fontId="35" fillId="0" borderId="90" xfId="0" applyNumberFormat="1" applyFont="1" applyFill="1" applyBorder="1" applyAlignment="1" applyProtection="1">
      <alignment vertical="center"/>
    </xf>
    <xf numFmtId="3" fontId="35" fillId="0" borderId="120" xfId="0" applyNumberFormat="1" applyFont="1" applyFill="1" applyBorder="1" applyAlignment="1" applyProtection="1">
      <alignment vertical="center"/>
    </xf>
    <xf numFmtId="0" fontId="35" fillId="8" borderId="122" xfId="0" applyNumberFormat="1" applyFont="1" applyFill="1" applyBorder="1" applyAlignment="1" applyProtection="1">
      <alignment vertical="top" wrapText="1"/>
    </xf>
    <xf numFmtId="0" fontId="35" fillId="0" borderId="52" xfId="0" applyFont="1" applyFill="1" applyBorder="1" applyAlignment="1" applyProtection="1">
      <alignment horizontal="left" vertical="top" wrapText="1"/>
      <protection locked="0"/>
    </xf>
    <xf numFmtId="0" fontId="35" fillId="0" borderId="50" xfId="0" applyFont="1" applyFill="1" applyBorder="1" applyAlignment="1" applyProtection="1">
      <alignment horizontal="left" vertical="top" wrapText="1"/>
      <protection locked="0"/>
    </xf>
    <xf numFmtId="0" fontId="35" fillId="0" borderId="161" xfId="0" applyFont="1" applyFill="1" applyBorder="1" applyAlignment="1" applyProtection="1">
      <alignment horizontal="left" vertical="top" wrapText="1"/>
      <protection locked="0"/>
    </xf>
    <xf numFmtId="0" fontId="35" fillId="0" borderId="162" xfId="0" applyFont="1" applyFill="1" applyBorder="1" applyAlignment="1" applyProtection="1">
      <alignment horizontal="left" vertical="top" wrapText="1"/>
      <protection locked="0"/>
    </xf>
    <xf numFmtId="0" fontId="35" fillId="8" borderId="52" xfId="0" applyFont="1" applyFill="1" applyBorder="1" applyAlignment="1" applyProtection="1">
      <alignment horizontal="left" vertical="top" wrapText="1"/>
      <protection locked="0"/>
    </xf>
    <xf numFmtId="0" fontId="35" fillId="8" borderId="50" xfId="0" applyFont="1" applyFill="1" applyBorder="1" applyAlignment="1" applyProtection="1">
      <alignment horizontal="left" vertical="top" wrapText="1"/>
      <protection locked="0"/>
    </xf>
    <xf numFmtId="0" fontId="35" fillId="0" borderId="53" xfId="0" applyFont="1" applyFill="1" applyBorder="1" applyAlignment="1" applyProtection="1">
      <alignment horizontal="left" vertical="top" wrapText="1"/>
      <protection locked="0"/>
    </xf>
    <xf numFmtId="0" fontId="35" fillId="0" borderId="24" xfId="0" applyFont="1" applyFill="1" applyBorder="1" applyAlignment="1" applyProtection="1">
      <alignment horizontal="left" vertical="top" wrapText="1"/>
      <protection locked="0"/>
    </xf>
    <xf numFmtId="0" fontId="35" fillId="0" borderId="12" xfId="0" applyFont="1" applyFill="1" applyBorder="1" applyAlignment="1" applyProtection="1">
      <alignment horizontal="left" vertical="top" wrapText="1"/>
      <protection locked="0"/>
    </xf>
    <xf numFmtId="0" fontId="35" fillId="0" borderId="9" xfId="0" applyFont="1" applyFill="1" applyBorder="1" applyAlignment="1" applyProtection="1">
      <alignment horizontal="left" vertical="top" wrapText="1"/>
      <protection locked="0"/>
    </xf>
    <xf numFmtId="0" fontId="35" fillId="8" borderId="53" xfId="0" applyFont="1" applyFill="1" applyBorder="1" applyAlignment="1" applyProtection="1">
      <alignment horizontal="left" vertical="top" wrapText="1"/>
      <protection locked="0"/>
    </xf>
    <xf numFmtId="0" fontId="35" fillId="8" borderId="24" xfId="0" applyFont="1" applyFill="1" applyBorder="1" applyAlignment="1" applyProtection="1">
      <alignment horizontal="left" vertical="top" wrapText="1"/>
      <protection locked="0"/>
    </xf>
    <xf numFmtId="0" fontId="35" fillId="0" borderId="54" xfId="0" applyFont="1" applyFill="1" applyBorder="1" applyAlignment="1" applyProtection="1">
      <alignment horizontal="left" vertical="top" wrapText="1"/>
      <protection locked="0"/>
    </xf>
    <xf numFmtId="0" fontId="35" fillId="0" borderId="51" xfId="0" applyFont="1" applyFill="1" applyBorder="1" applyAlignment="1" applyProtection="1">
      <alignment horizontal="left" vertical="top" wrapText="1"/>
      <protection locked="0"/>
    </xf>
    <xf numFmtId="0" fontId="35" fillId="0" borderId="147" xfId="0" applyFont="1" applyFill="1" applyBorder="1" applyAlignment="1" applyProtection="1">
      <alignment horizontal="left" vertical="top" wrapText="1"/>
      <protection locked="0"/>
    </xf>
    <xf numFmtId="0" fontId="35" fillId="0" borderId="163" xfId="0" applyFont="1" applyFill="1" applyBorder="1" applyAlignment="1" applyProtection="1">
      <alignment horizontal="left" vertical="top" wrapText="1"/>
      <protection locked="0"/>
    </xf>
    <xf numFmtId="0" fontId="35" fillId="8" borderId="54" xfId="0" applyFont="1" applyFill="1" applyBorder="1" applyAlignment="1" applyProtection="1">
      <alignment horizontal="left" vertical="top" wrapText="1"/>
      <protection locked="0"/>
    </xf>
    <xf numFmtId="0" fontId="35" fillId="8" borderId="51" xfId="0" applyFont="1" applyFill="1" applyBorder="1" applyAlignment="1" applyProtection="1">
      <alignment horizontal="left" vertical="top" wrapText="1"/>
      <protection locked="0"/>
    </xf>
    <xf numFmtId="0" fontId="35" fillId="0" borderId="164" xfId="0" applyFont="1" applyFill="1" applyBorder="1" applyAlignment="1" applyProtection="1">
      <alignment horizontal="left" vertical="top" wrapText="1"/>
      <protection locked="0"/>
    </xf>
    <xf numFmtId="0" fontId="35" fillId="0" borderId="97" xfId="0" applyFont="1" applyFill="1" applyBorder="1" applyAlignment="1" applyProtection="1">
      <alignment horizontal="left" vertical="top" wrapText="1"/>
      <protection locked="0"/>
    </xf>
    <xf numFmtId="0" fontId="35" fillId="0" borderId="145" xfId="0" applyFont="1" applyFill="1" applyBorder="1" applyAlignment="1" applyProtection="1">
      <alignment horizontal="left" vertical="top" wrapText="1"/>
      <protection locked="0"/>
    </xf>
    <xf numFmtId="0" fontId="35" fillId="0" borderId="89" xfId="0" applyFont="1" applyFill="1" applyBorder="1" applyAlignment="1" applyProtection="1">
      <alignment vertical="top" wrapText="1"/>
      <protection locked="0"/>
    </xf>
    <xf numFmtId="0" fontId="35" fillId="0" borderId="94" xfId="0" applyFont="1" applyFill="1" applyBorder="1" applyAlignment="1" applyProtection="1">
      <alignment vertical="top" wrapText="1"/>
      <protection locked="0"/>
    </xf>
    <xf numFmtId="0" fontId="35" fillId="0" borderId="128" xfId="0" applyFont="1" applyFill="1" applyBorder="1" applyAlignment="1" applyProtection="1">
      <alignment vertical="top" wrapText="1"/>
      <protection locked="0"/>
    </xf>
    <xf numFmtId="0" fontId="35" fillId="0" borderId="90" xfId="0" applyFont="1" applyFill="1" applyBorder="1" applyAlignment="1" applyProtection="1">
      <alignment vertical="top" wrapText="1"/>
      <protection locked="0"/>
    </xf>
    <xf numFmtId="0" fontId="35" fillId="0" borderId="36" xfId="0" applyFont="1" applyFill="1" applyBorder="1" applyAlignment="1" applyProtection="1">
      <alignment vertical="top" wrapText="1"/>
      <protection locked="0"/>
    </xf>
    <xf numFmtId="0" fontId="35" fillId="0" borderId="35" xfId="0" applyFont="1" applyFill="1" applyBorder="1" applyAlignment="1" applyProtection="1">
      <alignment vertical="top" wrapText="1"/>
      <protection locked="0"/>
    </xf>
    <xf numFmtId="0" fontId="35" fillId="0" borderId="91" xfId="0" applyFont="1" applyFill="1" applyBorder="1" applyAlignment="1" applyProtection="1">
      <alignment vertical="top" wrapText="1"/>
      <protection locked="0"/>
    </xf>
    <xf numFmtId="0" fontId="35" fillId="0" borderId="118" xfId="0" applyFont="1" applyFill="1" applyBorder="1" applyAlignment="1" applyProtection="1">
      <alignment vertical="top" wrapText="1"/>
      <protection locked="0"/>
    </xf>
    <xf numFmtId="0" fontId="35" fillId="0" borderId="82" xfId="0" applyFont="1" applyFill="1" applyBorder="1" applyAlignment="1" applyProtection="1">
      <alignment vertical="top" wrapText="1"/>
      <protection locked="0"/>
    </xf>
    <xf numFmtId="0" fontId="1" fillId="4" borderId="0" xfId="3" quotePrefix="1" applyFont="1" applyFill="1" applyAlignment="1" applyProtection="1">
      <alignment horizontal="left" vertical="top"/>
    </xf>
    <xf numFmtId="0" fontId="1" fillId="4" borderId="0" xfId="3" applyFont="1" applyFill="1" applyAlignment="1" applyProtection="1">
      <alignment horizontal="left" vertical="top"/>
    </xf>
    <xf numFmtId="0" fontId="1" fillId="4" borderId="0" xfId="3" quotePrefix="1" applyFont="1" applyFill="1" applyAlignment="1" applyProtection="1">
      <alignment vertical="top"/>
    </xf>
    <xf numFmtId="0" fontId="49" fillId="0" borderId="117" xfId="0" applyFont="1" applyFill="1" applyBorder="1" applyAlignment="1" applyProtection="1">
      <alignment horizontal="center" vertical="center" wrapText="1"/>
      <protection locked="0"/>
    </xf>
    <xf numFmtId="0" fontId="49" fillId="0" borderId="165" xfId="0" applyFont="1" applyFill="1" applyBorder="1" applyAlignment="1" applyProtection="1">
      <alignment horizontal="center" vertical="center" wrapText="1"/>
      <protection locked="0"/>
    </xf>
    <xf numFmtId="0" fontId="49" fillId="0" borderId="166" xfId="0" applyFont="1" applyFill="1" applyBorder="1" applyAlignment="1" applyProtection="1">
      <alignment horizontal="center" vertical="center" wrapText="1"/>
      <protection locked="0"/>
    </xf>
    <xf numFmtId="0" fontId="49" fillId="0" borderId="127" xfId="0" applyFont="1" applyFill="1" applyBorder="1" applyAlignment="1" applyProtection="1">
      <alignment horizontal="center" vertical="center" wrapText="1"/>
      <protection locked="0"/>
    </xf>
    <xf numFmtId="0" fontId="49" fillId="0" borderId="167" xfId="0" applyFont="1" applyFill="1" applyBorder="1" applyAlignment="1" applyProtection="1">
      <alignment horizontal="center" vertical="center" wrapText="1"/>
      <protection locked="0"/>
    </xf>
    <xf numFmtId="3" fontId="35" fillId="0" borderId="90" xfId="0" applyNumberFormat="1" applyFont="1" applyFill="1" applyBorder="1" applyAlignment="1" applyProtection="1">
      <alignment horizontal="right" vertical="center" wrapText="1"/>
      <protection locked="0"/>
    </xf>
    <xf numFmtId="3" fontId="35" fillId="0" borderId="36" xfId="0" applyNumberFormat="1" applyFont="1" applyFill="1" applyBorder="1" applyAlignment="1" applyProtection="1">
      <alignment horizontal="right" vertical="center" wrapText="1"/>
      <protection locked="0"/>
    </xf>
    <xf numFmtId="3" fontId="35" fillId="0" borderId="35" xfId="0" applyNumberFormat="1" applyFont="1" applyFill="1" applyBorder="1" applyAlignment="1" applyProtection="1">
      <alignment horizontal="right" vertical="center" wrapText="1"/>
      <protection locked="0"/>
    </xf>
    <xf numFmtId="0" fontId="35" fillId="0" borderId="90" xfId="0" applyNumberFormat="1" applyFont="1" applyFill="1" applyBorder="1" applyAlignment="1" applyProtection="1">
      <alignment horizontal="left" vertical="top" wrapText="1"/>
      <protection locked="0"/>
    </xf>
    <xf numFmtId="3" fontId="35" fillId="0" borderId="91" xfId="0" applyNumberFormat="1" applyFont="1" applyFill="1" applyBorder="1" applyAlignment="1" applyProtection="1">
      <alignment horizontal="right" vertical="center" wrapText="1"/>
      <protection locked="0"/>
    </xf>
    <xf numFmtId="3" fontId="35" fillId="0" borderId="118" xfId="0" applyNumberFormat="1" applyFont="1" applyFill="1" applyBorder="1" applyAlignment="1" applyProtection="1">
      <alignment horizontal="right" vertical="center" wrapText="1"/>
      <protection locked="0"/>
    </xf>
    <xf numFmtId="3" fontId="35" fillId="0" borderId="82" xfId="0" applyNumberFormat="1" applyFont="1" applyFill="1" applyBorder="1" applyAlignment="1" applyProtection="1">
      <alignment horizontal="right" vertical="center" wrapText="1"/>
      <protection locked="0"/>
    </xf>
    <xf numFmtId="0" fontId="35" fillId="0" borderId="91" xfId="0" applyNumberFormat="1" applyFont="1" applyFill="1" applyBorder="1" applyAlignment="1" applyProtection="1">
      <alignment horizontal="left" vertical="top" wrapText="1"/>
      <protection locked="0"/>
    </xf>
    <xf numFmtId="3" fontId="35" fillId="0" borderId="93" xfId="0" applyNumberFormat="1" applyFont="1" applyFill="1" applyBorder="1" applyAlignment="1" applyProtection="1">
      <alignment horizontal="right" vertical="center" wrapText="1"/>
      <protection locked="0"/>
    </xf>
    <xf numFmtId="3" fontId="35" fillId="0" borderId="92" xfId="0" applyNumberFormat="1" applyFont="1" applyFill="1" applyBorder="1" applyAlignment="1" applyProtection="1">
      <alignment horizontal="right" vertical="center" wrapText="1"/>
      <protection locked="0"/>
    </xf>
    <xf numFmtId="3" fontId="35" fillId="0" borderId="83" xfId="0" applyNumberFormat="1" applyFont="1" applyFill="1" applyBorder="1" applyAlignment="1" applyProtection="1">
      <alignment horizontal="right" vertical="center" wrapText="1"/>
      <protection locked="0"/>
    </xf>
    <xf numFmtId="3" fontId="35" fillId="0" borderId="125" xfId="0" applyNumberFormat="1" applyFont="1" applyFill="1" applyBorder="1" applyAlignment="1" applyProtection="1">
      <alignment horizontal="right" vertical="center" wrapText="1"/>
      <protection locked="0"/>
    </xf>
    <xf numFmtId="3" fontId="35" fillId="0" borderId="126" xfId="0" applyNumberFormat="1" applyFont="1" applyFill="1" applyBorder="1" applyAlignment="1" applyProtection="1">
      <alignment horizontal="right" vertical="center" wrapText="1"/>
      <protection locked="0"/>
    </xf>
    <xf numFmtId="3" fontId="35" fillId="0" borderId="79" xfId="0" applyNumberFormat="1" applyFont="1" applyFill="1" applyBorder="1" applyAlignment="1" applyProtection="1">
      <alignment horizontal="right" vertical="center" wrapText="1"/>
      <protection locked="0"/>
    </xf>
    <xf numFmtId="0" fontId="0" fillId="0" borderId="90" xfId="0" applyBorder="1" applyProtection="1">
      <protection locked="0"/>
    </xf>
    <xf numFmtId="0" fontId="0" fillId="0" borderId="36" xfId="0" applyBorder="1" applyProtection="1">
      <protection locked="0"/>
    </xf>
    <xf numFmtId="0" fontId="0" fillId="0" borderId="25" xfId="0" applyBorder="1" applyProtection="1">
      <protection locked="0"/>
    </xf>
    <xf numFmtId="0" fontId="63" fillId="9" borderId="0" xfId="0" applyFont="1" applyFill="1" applyBorder="1" applyAlignment="1" applyProtection="1">
      <alignment horizontal="center" vertical="center" wrapText="1"/>
    </xf>
    <xf numFmtId="0" fontId="0" fillId="9" borderId="0" xfId="0" applyFill="1" applyBorder="1" applyAlignment="1" applyProtection="1">
      <alignment horizontal="center" vertical="center"/>
    </xf>
    <xf numFmtId="0" fontId="0" fillId="9" borderId="124" xfId="0" applyFill="1" applyBorder="1" applyAlignment="1" applyProtection="1">
      <alignment horizontal="center" vertical="center"/>
    </xf>
    <xf numFmtId="0" fontId="0" fillId="9" borderId="0" xfId="0" applyFill="1" applyBorder="1" applyAlignment="1" applyProtection="1">
      <alignment horizontal="left" vertical="top" wrapText="1"/>
    </xf>
    <xf numFmtId="0" fontId="9" fillId="0" borderId="0" xfId="0" applyFont="1" applyAlignment="1" applyProtection="1">
      <alignment horizontal="center" vertical="center"/>
    </xf>
    <xf numFmtId="0" fontId="1" fillId="0" borderId="0" xfId="0" applyFont="1" applyAlignment="1" applyProtection="1">
      <alignment horizontal="center"/>
    </xf>
    <xf numFmtId="0" fontId="9" fillId="0" borderId="0" xfId="0" applyFont="1" applyAlignment="1" applyProtection="1">
      <alignment horizontal="center"/>
    </xf>
    <xf numFmtId="0" fontId="24" fillId="17" borderId="57" xfId="0" applyFont="1" applyFill="1" applyBorder="1" applyAlignment="1" applyProtection="1">
      <alignment horizontal="center" vertical="center" wrapText="1"/>
    </xf>
    <xf numFmtId="3" fontId="24" fillId="17" borderId="84" xfId="0" applyNumberFormat="1" applyFont="1" applyFill="1" applyBorder="1" applyAlignment="1" applyProtection="1">
      <alignment horizontal="center" vertical="center" wrapText="1"/>
    </xf>
    <xf numFmtId="3" fontId="24" fillId="17" borderId="83" xfId="0" applyNumberFormat="1" applyFont="1" applyFill="1" applyBorder="1" applyAlignment="1" applyProtection="1">
      <alignment horizontal="center" vertical="center"/>
    </xf>
    <xf numFmtId="3" fontId="24" fillId="17" borderId="83" xfId="0" applyNumberFormat="1" applyFont="1" applyFill="1" applyBorder="1" applyAlignment="1" applyProtection="1">
      <alignment horizontal="center" vertical="center" wrapText="1"/>
    </xf>
    <xf numFmtId="3" fontId="24" fillId="17" borderId="153" xfId="0" applyNumberFormat="1" applyFont="1" applyFill="1" applyBorder="1" applyAlignment="1" applyProtection="1">
      <alignment horizontal="center" vertical="center"/>
    </xf>
    <xf numFmtId="3" fontId="24" fillId="17" borderId="85" xfId="0" applyNumberFormat="1" applyFont="1" applyFill="1" applyBorder="1" applyAlignment="1" applyProtection="1">
      <alignment horizontal="center" vertical="center"/>
    </xf>
    <xf numFmtId="3" fontId="24" fillId="17" borderId="58" xfId="0" applyNumberFormat="1" applyFont="1" applyFill="1" applyBorder="1" applyAlignment="1" applyProtection="1">
      <alignment horizontal="center" vertical="center" wrapText="1"/>
    </xf>
    <xf numFmtId="3" fontId="24" fillId="12" borderId="57" xfId="0" applyNumberFormat="1" applyFont="1" applyFill="1" applyBorder="1" applyAlignment="1" applyProtection="1">
      <alignment horizontal="center" vertical="center"/>
    </xf>
    <xf numFmtId="3" fontId="24" fillId="17" borderId="58" xfId="0" applyNumberFormat="1" applyFont="1" applyFill="1" applyBorder="1" applyAlignment="1" applyProtection="1">
      <alignment horizontal="center" vertical="center"/>
    </xf>
    <xf numFmtId="3" fontId="24" fillId="17" borderId="88" xfId="0" applyNumberFormat="1" applyFont="1" applyFill="1" applyBorder="1" applyAlignment="1" applyProtection="1">
      <alignment horizontal="center" vertical="center"/>
    </xf>
    <xf numFmtId="3" fontId="24" fillId="17" borderId="92" xfId="0" applyNumberFormat="1" applyFont="1" applyFill="1" applyBorder="1" applyAlignment="1" applyProtection="1">
      <alignment horizontal="center" vertical="center"/>
    </xf>
    <xf numFmtId="3" fontId="24" fillId="17" borderId="92" xfId="0" applyNumberFormat="1" applyFont="1" applyFill="1" applyBorder="1" applyAlignment="1" applyProtection="1">
      <alignment horizontal="center" vertical="center" wrapText="1"/>
    </xf>
    <xf numFmtId="3" fontId="24" fillId="17" borderId="84" xfId="0" applyNumberFormat="1" applyFont="1" applyFill="1" applyBorder="1" applyAlignment="1" applyProtection="1">
      <alignment horizontal="center" vertical="center"/>
    </xf>
    <xf numFmtId="3" fontId="23" fillId="17" borderId="83" xfId="0" applyNumberFormat="1" applyFont="1" applyFill="1" applyBorder="1" applyAlignment="1" applyProtection="1">
      <alignment horizontal="center" vertical="center"/>
      <protection locked="0"/>
    </xf>
    <xf numFmtId="3" fontId="23" fillId="17" borderId="92" xfId="0" applyNumberFormat="1" applyFont="1" applyFill="1" applyBorder="1" applyAlignment="1" applyProtection="1">
      <alignment horizontal="center" vertical="center"/>
      <protection locked="0"/>
    </xf>
    <xf numFmtId="3" fontId="23" fillId="0" borderId="71" xfId="0" applyNumberFormat="1" applyFont="1" applyFill="1" applyBorder="1" applyAlignment="1" applyProtection="1">
      <alignment horizontal="center" vertical="center"/>
    </xf>
    <xf numFmtId="3" fontId="24" fillId="0" borderId="71" xfId="0" applyNumberFormat="1" applyFont="1" applyFill="1" applyBorder="1" applyAlignment="1" applyProtection="1">
      <alignment horizontal="center" vertical="center"/>
    </xf>
    <xf numFmtId="3" fontId="35" fillId="0" borderId="71" xfId="0" applyNumberFormat="1" applyFont="1" applyFill="1" applyBorder="1" applyAlignment="1" applyProtection="1">
      <alignment horizontal="right" vertical="center"/>
    </xf>
    <xf numFmtId="0" fontId="24" fillId="12" borderId="113" xfId="0" applyFont="1" applyFill="1" applyBorder="1" applyAlignment="1" applyProtection="1">
      <alignment horizontal="center" vertical="center" wrapText="1"/>
    </xf>
    <xf numFmtId="3" fontId="24" fillId="12" borderId="156" xfId="0" applyNumberFormat="1" applyFont="1" applyFill="1" applyBorder="1" applyAlignment="1" applyProtection="1">
      <alignment horizontal="center" vertical="center" wrapText="1"/>
    </xf>
    <xf numFmtId="3" fontId="24" fillId="12" borderId="82" xfId="0" applyNumberFormat="1" applyFont="1" applyFill="1" applyBorder="1" applyAlignment="1" applyProtection="1">
      <alignment horizontal="center" vertical="center"/>
    </xf>
    <xf numFmtId="3" fontId="24" fillId="12" borderId="82" xfId="0" applyNumberFormat="1" applyFont="1" applyFill="1" applyBorder="1" applyAlignment="1" applyProtection="1">
      <alignment horizontal="center" vertical="center" wrapText="1"/>
    </xf>
    <xf numFmtId="3" fontId="24" fillId="12" borderId="155" xfId="0" applyNumberFormat="1" applyFont="1" applyFill="1" applyBorder="1" applyAlignment="1" applyProtection="1">
      <alignment horizontal="center" vertical="center"/>
    </xf>
    <xf numFmtId="3" fontId="24" fillId="12" borderId="145" xfId="0" applyNumberFormat="1" applyFont="1" applyFill="1" applyBorder="1" applyAlignment="1" applyProtection="1">
      <alignment horizontal="center" vertical="center"/>
    </xf>
    <xf numFmtId="3" fontId="24" fillId="12" borderId="147" xfId="0" applyNumberFormat="1" applyFont="1" applyFill="1" applyBorder="1" applyAlignment="1" applyProtection="1">
      <alignment horizontal="center" vertical="center" wrapText="1"/>
    </xf>
    <xf numFmtId="3" fontId="24" fillId="12" borderId="113" xfId="0" applyNumberFormat="1" applyFont="1" applyFill="1" applyBorder="1" applyAlignment="1" applyProtection="1">
      <alignment horizontal="center" vertical="center"/>
    </xf>
    <xf numFmtId="3" fontId="24" fillId="12" borderId="147" xfId="0" applyNumberFormat="1" applyFont="1" applyFill="1" applyBorder="1" applyAlignment="1" applyProtection="1">
      <alignment horizontal="center" vertical="center"/>
    </xf>
    <xf numFmtId="3" fontId="24" fillId="12" borderId="87" xfId="0" applyNumberFormat="1" applyFont="1" applyFill="1" applyBorder="1" applyAlignment="1" applyProtection="1">
      <alignment horizontal="center" vertical="center"/>
    </xf>
    <xf numFmtId="3" fontId="24" fillId="12" borderId="118" xfId="0" applyNumberFormat="1" applyFont="1" applyFill="1" applyBorder="1" applyAlignment="1" applyProtection="1">
      <alignment horizontal="center" vertical="center"/>
    </xf>
    <xf numFmtId="3" fontId="24" fillId="12" borderId="118" xfId="0" applyNumberFormat="1" applyFont="1" applyFill="1" applyBorder="1" applyAlignment="1" applyProtection="1">
      <alignment horizontal="center" vertical="center" wrapText="1"/>
    </xf>
    <xf numFmtId="3" fontId="24" fillId="12" borderId="156" xfId="0" applyNumberFormat="1"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35" fillId="0" borderId="101" xfId="0" applyFont="1" applyBorder="1" applyAlignment="1" applyProtection="1">
      <alignment horizontal="left" vertical="top" wrapText="1"/>
      <protection locked="0"/>
    </xf>
    <xf numFmtId="0" fontId="35" fillId="0" borderId="60" xfId="0" applyFont="1" applyBorder="1" applyAlignment="1" applyProtection="1">
      <alignment horizontal="left" vertical="top" wrapText="1"/>
      <protection locked="0"/>
    </xf>
    <xf numFmtId="0" fontId="32" fillId="0" borderId="149" xfId="0" applyFont="1" applyBorder="1" applyAlignment="1" applyProtection="1">
      <alignment horizontal="left" vertical="center" wrapText="1"/>
    </xf>
    <xf numFmtId="0" fontId="32" fillId="0" borderId="141" xfId="0" applyFont="1" applyBorder="1" applyAlignment="1" applyProtection="1">
      <alignment horizontal="left" vertical="center" wrapText="1"/>
    </xf>
    <xf numFmtId="0" fontId="35" fillId="0" borderId="102" xfId="0" applyFont="1" applyBorder="1" applyAlignment="1" applyProtection="1">
      <alignment horizontal="left" vertical="top" wrapText="1"/>
      <protection locked="0"/>
    </xf>
    <xf numFmtId="0" fontId="54" fillId="9" borderId="71" xfId="3" applyFont="1" applyFill="1" applyBorder="1" applyAlignment="1" applyProtection="1">
      <alignment horizontal="left" vertical="top"/>
    </xf>
    <xf numFmtId="0" fontId="32" fillId="0" borderId="29" xfId="0" applyFont="1" applyBorder="1" applyAlignment="1" applyProtection="1">
      <alignment horizontal="left" vertical="center" wrapText="1"/>
    </xf>
    <xf numFmtId="0" fontId="35" fillId="0" borderId="153" xfId="0" applyFont="1" applyBorder="1" applyAlignment="1" applyProtection="1">
      <alignment horizontal="left" vertical="top" wrapText="1"/>
      <protection locked="0"/>
    </xf>
    <xf numFmtId="0" fontId="35" fillId="0" borderId="59" xfId="0" applyFont="1" applyBorder="1" applyAlignment="1" applyProtection="1">
      <alignment horizontal="left" vertical="top" wrapText="1"/>
      <protection locked="0"/>
    </xf>
    <xf numFmtId="0" fontId="1" fillId="0" borderId="167" xfId="7" applyFont="1" applyBorder="1" applyAlignment="1" applyProtection="1">
      <alignment horizontal="left" vertical="top" wrapText="1"/>
    </xf>
    <xf numFmtId="0" fontId="4" fillId="0" borderId="167" xfId="7" applyFont="1" applyBorder="1" applyAlignment="1" applyProtection="1">
      <alignment horizontal="left" vertical="top" wrapText="1"/>
    </xf>
    <xf numFmtId="0" fontId="4" fillId="0" borderId="168" xfId="7" applyFont="1" applyBorder="1" applyAlignment="1" applyProtection="1">
      <alignment horizontal="left" vertical="top" wrapText="1"/>
    </xf>
    <xf numFmtId="0" fontId="49" fillId="0" borderId="63" xfId="7" applyFont="1" applyBorder="1" applyAlignment="1" applyProtection="1">
      <alignment horizontal="left" vertical="top" wrapText="1"/>
    </xf>
    <xf numFmtId="0" fontId="1" fillId="14" borderId="60" xfId="7" applyFont="1" applyFill="1" applyBorder="1" applyAlignment="1" applyProtection="1">
      <alignment horizontal="center" vertical="center" wrapText="1"/>
      <protection locked="0"/>
    </xf>
    <xf numFmtId="0" fontId="9" fillId="9" borderId="71" xfId="7" applyFont="1" applyFill="1" applyBorder="1" applyAlignment="1" applyProtection="1">
      <alignment vertical="top" wrapText="1"/>
    </xf>
    <xf numFmtId="0" fontId="9" fillId="9" borderId="0" xfId="7" applyFont="1" applyFill="1" applyBorder="1" applyAlignment="1" applyProtection="1">
      <alignment vertical="top" wrapText="1"/>
    </xf>
    <xf numFmtId="0" fontId="35" fillId="0" borderId="58" xfId="0" applyFont="1" applyBorder="1" applyAlignment="1" applyProtection="1">
      <alignment horizontal="center" vertical="center" wrapText="1"/>
    </xf>
    <xf numFmtId="0" fontId="35" fillId="0" borderId="12" xfId="0" applyFont="1" applyBorder="1" applyAlignment="1" applyProtection="1">
      <alignment horizontal="center" vertical="center" wrapText="1"/>
    </xf>
    <xf numFmtId="0" fontId="35" fillId="0" borderId="101" xfId="0" applyFont="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62" fillId="14" borderId="0" xfId="0" applyFont="1" applyFill="1" applyAlignment="1" applyProtection="1">
      <alignment horizontal="left" vertical="center"/>
    </xf>
    <xf numFmtId="0" fontId="35" fillId="14" borderId="153" xfId="0" applyFont="1" applyFill="1" applyBorder="1" applyAlignment="1" applyProtection="1">
      <alignment horizontal="center" vertical="center" wrapText="1"/>
      <protection locked="0"/>
    </xf>
    <xf numFmtId="0" fontId="35" fillId="14" borderId="8" xfId="0" applyFont="1" applyFill="1" applyBorder="1" applyAlignment="1" applyProtection="1">
      <alignment horizontal="center" vertical="center" wrapText="1"/>
      <protection locked="0"/>
    </xf>
    <xf numFmtId="0" fontId="35" fillId="14" borderId="60" xfId="0" applyFont="1" applyFill="1" applyBorder="1" applyAlignment="1" applyProtection="1">
      <alignment horizontal="center" vertical="center" wrapText="1"/>
      <protection locked="0"/>
    </xf>
    <xf numFmtId="0" fontId="35" fillId="14" borderId="10" xfId="0" applyFont="1" applyFill="1" applyBorder="1" applyAlignment="1" applyProtection="1">
      <alignment horizontal="center" vertical="center" wrapText="1"/>
      <protection locked="0"/>
    </xf>
    <xf numFmtId="0" fontId="48" fillId="9" borderId="71" xfId="7" applyFont="1" applyFill="1" applyBorder="1" applyAlignment="1" applyProtection="1">
      <alignment vertical="top" wrapText="1"/>
    </xf>
    <xf numFmtId="0" fontId="35" fillId="0" borderId="147" xfId="0" applyFont="1" applyBorder="1" applyAlignment="1" applyProtection="1">
      <alignment horizontal="center" vertical="center" wrapText="1"/>
    </xf>
    <xf numFmtId="0" fontId="4" fillId="4" borderId="0" xfId="5" applyFont="1" applyFill="1" applyBorder="1" applyAlignment="1" applyProtection="1">
      <alignment horizontal="left" vertical="top" wrapText="1"/>
    </xf>
    <xf numFmtId="3" fontId="35" fillId="0" borderId="169" xfId="0" applyNumberFormat="1" applyFont="1" applyFill="1" applyBorder="1" applyAlignment="1" applyProtection="1">
      <alignment horizontal="right" vertical="center"/>
      <protection locked="0"/>
    </xf>
    <xf numFmtId="3" fontId="1" fillId="10" borderId="35" xfId="0" applyNumberFormat="1" applyFont="1" applyFill="1" applyBorder="1" applyAlignment="1" applyProtection="1">
      <alignment horizontal="right" vertical="center"/>
    </xf>
    <xf numFmtId="0" fontId="35" fillId="0" borderId="123" xfId="0" applyFont="1" applyBorder="1" applyAlignment="1" applyProtection="1">
      <alignment horizontal="center" vertical="center"/>
    </xf>
    <xf numFmtId="3" fontId="1" fillId="5" borderId="78" xfId="0" applyNumberFormat="1" applyFont="1" applyFill="1" applyBorder="1" applyAlignment="1" applyProtection="1">
      <alignment horizontal="right" vertical="center"/>
    </xf>
    <xf numFmtId="3" fontId="1" fillId="0" borderId="79" xfId="0" applyNumberFormat="1" applyFont="1" applyFill="1" applyBorder="1" applyAlignment="1" applyProtection="1">
      <alignment horizontal="right" vertical="center"/>
      <protection locked="0"/>
    </xf>
    <xf numFmtId="3" fontId="1" fillId="10" borderId="79" xfId="0" applyNumberFormat="1" applyFont="1" applyFill="1" applyBorder="1" applyAlignment="1" applyProtection="1">
      <alignment horizontal="right" vertical="center"/>
    </xf>
    <xf numFmtId="3" fontId="1" fillId="0" borderId="10" xfId="0" applyNumberFormat="1" applyFont="1" applyFill="1" applyBorder="1" applyAlignment="1" applyProtection="1">
      <alignment horizontal="right" vertical="center"/>
      <protection locked="0"/>
    </xf>
    <xf numFmtId="3" fontId="1" fillId="0" borderId="170" xfId="0" applyNumberFormat="1" applyFont="1" applyFill="1" applyBorder="1" applyAlignment="1" applyProtection="1">
      <alignment horizontal="right" vertical="center"/>
      <protection locked="0"/>
    </xf>
    <xf numFmtId="3" fontId="1" fillId="0" borderId="151" xfId="0" applyNumberFormat="1" applyFont="1" applyFill="1" applyBorder="1" applyAlignment="1" applyProtection="1">
      <alignment horizontal="right" vertical="center"/>
      <protection locked="0"/>
    </xf>
    <xf numFmtId="3" fontId="1" fillId="0" borderId="13" xfId="0" applyNumberFormat="1" applyFont="1" applyFill="1" applyBorder="1" applyAlignment="1" applyProtection="1">
      <alignment horizontal="right" vertical="center"/>
      <protection locked="0"/>
    </xf>
    <xf numFmtId="3" fontId="1" fillId="0" borderId="123" xfId="0" applyNumberFormat="1" applyFont="1" applyFill="1" applyBorder="1" applyAlignment="1" applyProtection="1">
      <alignment horizontal="right" vertical="center"/>
      <protection locked="0"/>
    </xf>
    <xf numFmtId="3" fontId="1" fillId="0" borderId="143" xfId="0" applyNumberFormat="1" applyFont="1" applyFill="1" applyBorder="1" applyAlignment="1" applyProtection="1">
      <alignment horizontal="right" vertical="center"/>
      <protection locked="0"/>
    </xf>
    <xf numFmtId="3" fontId="1" fillId="0" borderId="126" xfId="0" applyNumberFormat="1" applyFont="1" applyFill="1" applyBorder="1" applyAlignment="1" applyProtection="1">
      <alignment horizontal="right" vertical="center"/>
      <protection locked="0"/>
    </xf>
    <xf numFmtId="3" fontId="35" fillId="0" borderId="159" xfId="0" applyNumberFormat="1" applyFont="1" applyFill="1" applyBorder="1" applyAlignment="1" applyProtection="1">
      <alignment horizontal="right" vertical="center"/>
      <protection locked="0"/>
    </xf>
    <xf numFmtId="3" fontId="35" fillId="0" borderId="3" xfId="0" applyNumberFormat="1" applyFont="1" applyFill="1" applyBorder="1" applyAlignment="1" applyProtection="1">
      <alignment horizontal="right" vertical="center"/>
      <protection locked="0"/>
    </xf>
    <xf numFmtId="0" fontId="48" fillId="0" borderId="123" xfId="0" applyFont="1" applyFill="1" applyBorder="1" applyAlignment="1" applyProtection="1">
      <alignment horizontal="left" vertical="center"/>
    </xf>
    <xf numFmtId="0" fontId="0" fillId="0" borderId="172" xfId="0" applyBorder="1" applyProtection="1"/>
    <xf numFmtId="0" fontId="0" fillId="0" borderId="173" xfId="0" applyBorder="1" applyProtection="1"/>
    <xf numFmtId="0" fontId="33" fillId="0" borderId="174" xfId="0" applyFont="1" applyBorder="1" applyProtection="1"/>
    <xf numFmtId="0" fontId="33" fillId="0" borderId="175" xfId="0" applyFont="1" applyBorder="1" applyProtection="1"/>
    <xf numFmtId="0" fontId="0" fillId="0" borderId="174" xfId="0" applyBorder="1" applyProtection="1"/>
    <xf numFmtId="0" fontId="0" fillId="0" borderId="175" xfId="0" applyBorder="1" applyProtection="1"/>
    <xf numFmtId="0" fontId="35" fillId="0" borderId="7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11" fillId="12" borderId="235" xfId="0" applyFont="1" applyFill="1" applyBorder="1" applyAlignment="1" applyProtection="1">
      <alignment horizontal="center" vertical="center" wrapText="1"/>
    </xf>
    <xf numFmtId="3" fontId="11" fillId="12" borderId="19" xfId="0" applyNumberFormat="1" applyFont="1" applyFill="1" applyBorder="1" applyAlignment="1" applyProtection="1">
      <alignment horizontal="center" vertical="center" wrapText="1"/>
    </xf>
    <xf numFmtId="3" fontId="35" fillId="0" borderId="29" xfId="0" applyNumberFormat="1" applyFont="1" applyFill="1" applyBorder="1" applyAlignment="1" applyProtection="1">
      <alignment horizontal="right" vertical="center"/>
      <protection locked="0"/>
    </xf>
    <xf numFmtId="0" fontId="35" fillId="0" borderId="178" xfId="0" applyFont="1" applyFill="1" applyBorder="1" applyAlignment="1" applyProtection="1">
      <alignment horizontal="center" vertical="center"/>
    </xf>
    <xf numFmtId="3" fontId="35" fillId="0" borderId="123" xfId="0" applyNumberFormat="1" applyFont="1" applyFill="1" applyBorder="1" applyAlignment="1" applyProtection="1">
      <alignment horizontal="right" vertical="center"/>
      <protection locked="0"/>
    </xf>
    <xf numFmtId="3" fontId="35" fillId="0" borderId="143" xfId="0" applyNumberFormat="1" applyFont="1" applyFill="1" applyBorder="1" applyAlignment="1" applyProtection="1">
      <alignment horizontal="right" vertical="center"/>
      <protection locked="0"/>
    </xf>
    <xf numFmtId="0" fontId="33" fillId="0" borderId="0" xfId="0" applyFont="1" applyFill="1" applyBorder="1" applyAlignment="1" applyProtection="1">
      <alignment vertical="center"/>
    </xf>
    <xf numFmtId="0" fontId="33" fillId="0" borderId="0" xfId="0" applyFont="1" applyFill="1" applyBorder="1" applyProtection="1"/>
    <xf numFmtId="3" fontId="37" fillId="0" borderId="0" xfId="0" applyNumberFormat="1" applyFont="1" applyFill="1" applyBorder="1" applyAlignment="1" applyProtection="1">
      <alignment horizontal="right" vertical="center" wrapText="1"/>
    </xf>
    <xf numFmtId="9" fontId="1" fillId="5" borderId="78" xfId="8" applyFont="1" applyFill="1" applyBorder="1" applyAlignment="1" applyProtection="1">
      <alignment horizontal="right" vertical="center"/>
    </xf>
    <xf numFmtId="3" fontId="0" fillId="0" borderId="0" xfId="0" applyNumberFormat="1" applyFill="1" applyProtection="1"/>
    <xf numFmtId="3" fontId="35" fillId="0" borderId="126" xfId="0" applyNumberFormat="1" applyFont="1" applyFill="1" applyBorder="1" applyAlignment="1" applyProtection="1">
      <alignment horizontal="right" vertical="center"/>
      <protection locked="0"/>
    </xf>
    <xf numFmtId="9" fontId="1" fillId="0" borderId="35" xfId="8" applyFont="1" applyFill="1" applyBorder="1" applyAlignment="1" applyProtection="1">
      <alignment horizontal="right" vertical="center"/>
      <protection locked="0"/>
    </xf>
    <xf numFmtId="3" fontId="1" fillId="0" borderId="83" xfId="0" applyNumberFormat="1" applyFont="1" applyFill="1" applyBorder="1" applyAlignment="1" applyProtection="1">
      <alignment horizontal="right" vertical="center"/>
      <protection locked="0"/>
    </xf>
    <xf numFmtId="3" fontId="1" fillId="0" borderId="92" xfId="0" applyNumberFormat="1" applyFont="1" applyFill="1" applyBorder="1" applyAlignment="1" applyProtection="1">
      <alignment horizontal="right" vertical="center"/>
      <protection locked="0"/>
    </xf>
    <xf numFmtId="0" fontId="35" fillId="0" borderId="57" xfId="0" applyFont="1" applyBorder="1" applyAlignment="1" applyProtection="1">
      <alignment horizontal="center" vertical="center"/>
    </xf>
    <xf numFmtId="3" fontId="1" fillId="5" borderId="84" xfId="0" applyNumberFormat="1" applyFont="1" applyFill="1" applyBorder="1" applyAlignment="1" applyProtection="1">
      <alignment horizontal="right" vertical="center"/>
    </xf>
    <xf numFmtId="3" fontId="1" fillId="10" borderId="83" xfId="0" applyNumberFormat="1" applyFont="1" applyFill="1" applyBorder="1" applyAlignment="1" applyProtection="1">
      <alignment horizontal="right" vertical="center"/>
    </xf>
    <xf numFmtId="3" fontId="1" fillId="0" borderId="153" xfId="0" applyNumberFormat="1" applyFont="1" applyFill="1" applyBorder="1" applyAlignment="1" applyProtection="1">
      <alignment horizontal="right" vertical="center"/>
      <protection locked="0"/>
    </xf>
    <xf numFmtId="3" fontId="1" fillId="0" borderId="185" xfId="0" applyNumberFormat="1" applyFont="1" applyFill="1" applyBorder="1" applyAlignment="1" applyProtection="1">
      <alignment horizontal="right" vertical="center"/>
      <protection locked="0"/>
    </xf>
    <xf numFmtId="3" fontId="1" fillId="0" borderId="85" xfId="0" applyNumberFormat="1" applyFont="1" applyFill="1" applyBorder="1" applyAlignment="1" applyProtection="1">
      <alignment horizontal="right" vertical="center"/>
      <protection locked="0"/>
    </xf>
    <xf numFmtId="3" fontId="1" fillId="0" borderId="58" xfId="0" applyNumberFormat="1" applyFont="1" applyFill="1" applyBorder="1" applyAlignment="1" applyProtection="1">
      <alignment horizontal="right" vertical="center"/>
      <protection locked="0"/>
    </xf>
    <xf numFmtId="3" fontId="1" fillId="0" borderId="57" xfId="0" applyNumberFormat="1" applyFont="1" applyFill="1" applyBorder="1" applyAlignment="1" applyProtection="1">
      <alignment horizontal="right" vertical="center"/>
      <protection locked="0"/>
    </xf>
    <xf numFmtId="3" fontId="1" fillId="0" borderId="88" xfId="0" applyNumberFormat="1" applyFont="1" applyFill="1" applyBorder="1" applyAlignment="1" applyProtection="1">
      <alignment horizontal="right" vertical="center"/>
      <protection locked="0"/>
    </xf>
    <xf numFmtId="3" fontId="35" fillId="0" borderId="92" xfId="0" applyNumberFormat="1" applyFont="1" applyFill="1" applyBorder="1" applyAlignment="1" applyProtection="1">
      <alignment horizontal="right" vertical="center"/>
      <protection locked="0"/>
    </xf>
    <xf numFmtId="0" fontId="35" fillId="0" borderId="30" xfId="0" applyNumberFormat="1" applyFont="1" applyFill="1" applyBorder="1" applyAlignment="1" applyProtection="1">
      <alignment horizontal="right" vertical="center"/>
      <protection locked="0"/>
    </xf>
    <xf numFmtId="0" fontId="35" fillId="0" borderId="23" xfId="0" applyNumberFormat="1" applyFont="1" applyFill="1" applyBorder="1" applyAlignment="1" applyProtection="1">
      <alignment horizontal="right" vertical="center"/>
      <protection locked="0"/>
    </xf>
    <xf numFmtId="0" fontId="35" fillId="0" borderId="24" xfId="0" applyNumberFormat="1" applyFont="1" applyFill="1" applyBorder="1" applyAlignment="1" applyProtection="1">
      <alignment horizontal="right" vertical="center"/>
      <protection locked="0"/>
    </xf>
    <xf numFmtId="0" fontId="35" fillId="0" borderId="61" xfId="0" applyNumberFormat="1" applyFont="1" applyFill="1" applyBorder="1" applyAlignment="1" applyProtection="1">
      <alignment horizontal="right" vertical="center"/>
      <protection locked="0"/>
    </xf>
    <xf numFmtId="0" fontId="35" fillId="0" borderId="3" xfId="0" applyNumberFormat="1" applyFont="1" applyFill="1" applyBorder="1" applyAlignment="1" applyProtection="1">
      <alignment horizontal="right" vertical="center"/>
      <protection locked="0"/>
    </xf>
    <xf numFmtId="0" fontId="35" fillId="0" borderId="123" xfId="0" applyNumberFormat="1" applyFont="1" applyFill="1" applyBorder="1" applyAlignment="1" applyProtection="1">
      <alignment horizontal="right" vertical="center"/>
      <protection locked="0"/>
    </xf>
    <xf numFmtId="0" fontId="35" fillId="0" borderId="26" xfId="0" applyNumberFormat="1" applyFont="1" applyFill="1" applyBorder="1" applyAlignment="1" applyProtection="1">
      <alignment horizontal="right" vertical="center"/>
      <protection locked="0"/>
    </xf>
    <xf numFmtId="0" fontId="35" fillId="0" borderId="123" xfId="0" applyFont="1" applyFill="1" applyBorder="1" applyAlignment="1" applyProtection="1">
      <alignment horizontal="center" vertical="center"/>
    </xf>
    <xf numFmtId="0" fontId="35" fillId="0" borderId="73" xfId="0" applyNumberFormat="1" applyFont="1" applyFill="1" applyBorder="1" applyAlignment="1" applyProtection="1">
      <alignment horizontal="right" vertical="center"/>
      <protection locked="0"/>
    </xf>
    <xf numFmtId="0" fontId="35" fillId="0" borderId="33" xfId="0" applyNumberFormat="1" applyFont="1" applyFill="1" applyBorder="1" applyAlignment="1" applyProtection="1">
      <alignment horizontal="right" vertical="center"/>
      <protection locked="0"/>
    </xf>
    <xf numFmtId="0" fontId="35" fillId="0" borderId="74" xfId="0" applyNumberFormat="1" applyFont="1" applyFill="1" applyBorder="1" applyAlignment="1" applyProtection="1">
      <alignment horizontal="right" vertical="center"/>
      <protection locked="0"/>
    </xf>
    <xf numFmtId="0" fontId="35" fillId="0" borderId="35" xfId="0" applyNumberFormat="1" applyFont="1" applyFill="1" applyBorder="1" applyAlignment="1" applyProtection="1">
      <alignment horizontal="right" vertical="center"/>
      <protection locked="0"/>
    </xf>
    <xf numFmtId="0" fontId="35" fillId="0" borderId="75" xfId="0" applyNumberFormat="1" applyFont="1" applyFill="1" applyBorder="1" applyAlignment="1" applyProtection="1">
      <alignment horizontal="right" vertical="center"/>
      <protection locked="0"/>
    </xf>
    <xf numFmtId="0" fontId="35" fillId="0" borderId="37" xfId="0" applyNumberFormat="1" applyFont="1" applyFill="1" applyBorder="1" applyAlignment="1" applyProtection="1">
      <alignment horizontal="right" vertical="center"/>
      <protection locked="0"/>
    </xf>
    <xf numFmtId="0" fontId="35" fillId="0" borderId="78" xfId="0" applyNumberFormat="1" applyFont="1" applyFill="1" applyBorder="1" applyAlignment="1" applyProtection="1">
      <alignment horizontal="right" vertical="center"/>
      <protection locked="0"/>
    </xf>
    <xf numFmtId="0" fontId="35" fillId="0" borderId="79" xfId="0" applyNumberFormat="1" applyFont="1" applyFill="1" applyBorder="1" applyAlignment="1" applyProtection="1">
      <alignment horizontal="right" vertical="center"/>
      <protection locked="0"/>
    </xf>
    <xf numFmtId="0" fontId="13" fillId="0" borderId="0" xfId="0" applyFont="1" applyFill="1" applyBorder="1" applyAlignment="1" applyProtection="1">
      <alignment horizontal="left" vertical="center" wrapText="1"/>
    </xf>
    <xf numFmtId="0" fontId="2" fillId="0" borderId="0" xfId="0" quotePrefix="1" applyFont="1" applyBorder="1" applyAlignment="1" applyProtection="1">
      <alignment horizontal="left" vertical="center"/>
    </xf>
    <xf numFmtId="3" fontId="37" fillId="18" borderId="0" xfId="0" applyNumberFormat="1" applyFont="1" applyFill="1" applyBorder="1" applyAlignment="1" applyProtection="1">
      <alignment horizontal="left" vertical="center" wrapText="1"/>
      <protection locked="0"/>
    </xf>
    <xf numFmtId="0" fontId="35" fillId="18" borderId="0" xfId="0" applyNumberFormat="1" applyFont="1" applyFill="1" applyBorder="1" applyAlignment="1" applyProtection="1">
      <alignment horizontal="left" vertical="top" wrapText="1"/>
    </xf>
    <xf numFmtId="0" fontId="35" fillId="0" borderId="0" xfId="0" applyFont="1" applyFill="1" applyBorder="1" applyAlignment="1" applyProtection="1">
      <alignment horizontal="center" vertical="center" wrapText="1"/>
    </xf>
    <xf numFmtId="0" fontId="49" fillId="0" borderId="168"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center" vertical="center" wrapText="1"/>
    </xf>
    <xf numFmtId="0" fontId="35" fillId="0" borderId="113" xfId="0" applyFont="1" applyFill="1" applyBorder="1" applyAlignment="1" applyProtection="1">
      <alignment horizontal="center" vertical="center"/>
    </xf>
    <xf numFmtId="3" fontId="35" fillId="0" borderId="54" xfId="0" applyNumberFormat="1" applyFont="1" applyFill="1" applyBorder="1" applyAlignment="1" applyProtection="1">
      <alignment horizontal="right" vertical="center"/>
      <protection locked="0"/>
    </xf>
    <xf numFmtId="3" fontId="35" fillId="0" borderId="54" xfId="0" applyNumberFormat="1" applyFont="1" applyFill="1" applyBorder="1" applyAlignment="1" applyProtection="1">
      <alignment horizontal="right" vertical="center"/>
    </xf>
    <xf numFmtId="3" fontId="35" fillId="0" borderId="51" xfId="0" applyNumberFormat="1" applyFont="1" applyFill="1" applyBorder="1" applyAlignment="1" applyProtection="1">
      <alignment horizontal="right" vertical="center"/>
    </xf>
    <xf numFmtId="3" fontId="35" fillId="0" borderId="87" xfId="0" applyNumberFormat="1" applyFont="1" applyFill="1" applyBorder="1" applyAlignment="1" applyProtection="1">
      <alignment horizontal="right" vertical="center"/>
      <protection locked="0"/>
    </xf>
    <xf numFmtId="3" fontId="35" fillId="0" borderId="145" xfId="0" applyNumberFormat="1" applyFont="1" applyFill="1" applyBorder="1" applyAlignment="1" applyProtection="1">
      <alignment horizontal="right" vertical="center"/>
      <protection locked="0"/>
    </xf>
    <xf numFmtId="3" fontId="35" fillId="0" borderId="155" xfId="0" applyNumberFormat="1" applyFont="1" applyFill="1" applyBorder="1" applyAlignment="1" applyProtection="1">
      <alignment horizontal="right" vertical="center"/>
    </xf>
    <xf numFmtId="3" fontId="24" fillId="12" borderId="31" xfId="0" applyNumberFormat="1" applyFont="1" applyFill="1" applyBorder="1" applyAlignment="1" applyProtection="1">
      <alignment horizontal="center" vertical="center"/>
    </xf>
    <xf numFmtId="0" fontId="24" fillId="17" borderId="28" xfId="0" applyFont="1" applyFill="1" applyBorder="1" applyAlignment="1" applyProtection="1">
      <alignment horizontal="center" vertical="center" wrapText="1"/>
    </xf>
    <xf numFmtId="3" fontId="24" fillId="17" borderId="193" xfId="0" applyNumberFormat="1" applyFont="1" applyFill="1" applyBorder="1" applyAlignment="1" applyProtection="1">
      <alignment horizontal="center" vertical="center" wrapText="1"/>
    </xf>
    <xf numFmtId="3" fontId="24" fillId="17" borderId="168" xfId="0" applyNumberFormat="1" applyFont="1" applyFill="1" applyBorder="1" applyAlignment="1" applyProtection="1">
      <alignment horizontal="center" vertical="center"/>
    </xf>
    <xf numFmtId="3" fontId="24" fillId="17" borderId="168" xfId="0" applyNumberFormat="1" applyFont="1" applyFill="1" applyBorder="1" applyAlignment="1" applyProtection="1">
      <alignment horizontal="center" vertical="center" wrapText="1"/>
    </xf>
    <xf numFmtId="3" fontId="24" fillId="17" borderId="209" xfId="0" applyNumberFormat="1" applyFont="1" applyFill="1" applyBorder="1" applyAlignment="1" applyProtection="1">
      <alignment horizontal="center" vertical="center"/>
    </xf>
    <xf numFmtId="3" fontId="24" fillId="17" borderId="212" xfId="0" applyNumberFormat="1" applyFont="1" applyFill="1" applyBorder="1" applyAlignment="1" applyProtection="1">
      <alignment horizontal="center" vertical="center"/>
    </xf>
    <xf numFmtId="3" fontId="24" fillId="17" borderId="208" xfId="0" applyNumberFormat="1" applyFont="1" applyFill="1" applyBorder="1" applyAlignment="1" applyProtection="1">
      <alignment horizontal="center" vertical="center" wrapText="1"/>
    </xf>
    <xf numFmtId="3" fontId="24" fillId="12" borderId="28" xfId="0" applyNumberFormat="1" applyFont="1" applyFill="1" applyBorder="1" applyAlignment="1" applyProtection="1">
      <alignment horizontal="center" vertical="center"/>
    </xf>
    <xf numFmtId="3" fontId="24" fillId="17" borderId="208" xfId="0" applyNumberFormat="1" applyFont="1" applyFill="1" applyBorder="1" applyAlignment="1" applyProtection="1">
      <alignment horizontal="center" vertical="center"/>
    </xf>
    <xf numFmtId="3" fontId="24" fillId="17" borderId="213" xfId="0" applyNumberFormat="1" applyFont="1" applyFill="1" applyBorder="1" applyAlignment="1" applyProtection="1">
      <alignment horizontal="center" vertical="center"/>
    </xf>
    <xf numFmtId="3" fontId="24" fillId="17" borderId="167" xfId="0" applyNumberFormat="1" applyFont="1" applyFill="1" applyBorder="1" applyAlignment="1" applyProtection="1">
      <alignment horizontal="center" vertical="center"/>
    </xf>
    <xf numFmtId="3" fontId="24" fillId="17" borderId="167" xfId="0" applyNumberFormat="1" applyFont="1" applyFill="1" applyBorder="1" applyAlignment="1" applyProtection="1">
      <alignment horizontal="center" vertical="center" wrapText="1"/>
    </xf>
    <xf numFmtId="3" fontId="24" fillId="17" borderId="193" xfId="0" applyNumberFormat="1" applyFont="1" applyFill="1" applyBorder="1" applyAlignment="1" applyProtection="1">
      <alignment horizontal="center" vertical="center"/>
    </xf>
    <xf numFmtId="3" fontId="23" fillId="17" borderId="168" xfId="0" applyNumberFormat="1" applyFont="1" applyFill="1" applyBorder="1" applyAlignment="1" applyProtection="1">
      <alignment horizontal="center" vertical="center"/>
      <protection locked="0"/>
    </xf>
    <xf numFmtId="3" fontId="23" fillId="17" borderId="167" xfId="0" applyNumberFormat="1" applyFont="1" applyFill="1" applyBorder="1" applyAlignment="1" applyProtection="1">
      <alignment horizontal="center" vertical="center"/>
      <protection locked="0"/>
    </xf>
    <xf numFmtId="0" fontId="24" fillId="12" borderId="31" xfId="0" applyFont="1" applyFill="1" applyBorder="1" applyAlignment="1" applyProtection="1">
      <alignment horizontal="center" vertical="center" wrapText="1"/>
    </xf>
    <xf numFmtId="3" fontId="24" fillId="12" borderId="214" xfId="0" applyNumberFormat="1" applyFont="1" applyFill="1" applyBorder="1" applyAlignment="1" applyProtection="1">
      <alignment horizontal="center" vertical="center" wrapText="1"/>
    </xf>
    <xf numFmtId="3" fontId="24" fillId="12" borderId="121" xfId="0" applyNumberFormat="1" applyFont="1" applyFill="1" applyBorder="1" applyAlignment="1" applyProtection="1">
      <alignment horizontal="center" vertical="center"/>
    </xf>
    <xf numFmtId="3" fontId="24" fillId="12" borderId="121" xfId="0" applyNumberFormat="1" applyFont="1" applyFill="1" applyBorder="1" applyAlignment="1" applyProtection="1">
      <alignment horizontal="center" vertical="center" wrapText="1"/>
    </xf>
    <xf numFmtId="3" fontId="24" fillId="12" borderId="160" xfId="0" applyNumberFormat="1" applyFont="1" applyFill="1" applyBorder="1" applyAlignment="1" applyProtection="1">
      <alignment horizontal="center" vertical="center"/>
    </xf>
    <xf numFmtId="3" fontId="24" fillId="12" borderId="115" xfId="0" applyNumberFormat="1" applyFont="1" applyFill="1" applyBorder="1" applyAlignment="1" applyProtection="1">
      <alignment horizontal="center" vertical="center"/>
    </xf>
    <xf numFmtId="3" fontId="24" fillId="12" borderId="105" xfId="0" applyNumberFormat="1" applyFont="1" applyFill="1" applyBorder="1" applyAlignment="1" applyProtection="1">
      <alignment horizontal="center" vertical="center" wrapText="1"/>
    </xf>
    <xf numFmtId="3" fontId="24" fillId="12" borderId="105" xfId="0" applyNumberFormat="1" applyFont="1" applyFill="1" applyBorder="1" applyAlignment="1" applyProtection="1">
      <alignment horizontal="center" vertical="center"/>
    </xf>
    <xf numFmtId="3" fontId="24" fillId="12" borderId="114" xfId="0" applyNumberFormat="1" applyFont="1" applyFill="1" applyBorder="1" applyAlignment="1" applyProtection="1">
      <alignment horizontal="center" vertical="center"/>
    </xf>
    <xf numFmtId="3" fontId="24" fillId="12" borderId="19" xfId="0" applyNumberFormat="1" applyFont="1" applyFill="1" applyBorder="1" applyAlignment="1" applyProtection="1">
      <alignment horizontal="center" vertical="center"/>
    </xf>
    <xf numFmtId="3" fontId="24" fillId="12" borderId="19" xfId="0" applyNumberFormat="1" applyFont="1" applyFill="1" applyBorder="1" applyAlignment="1" applyProtection="1">
      <alignment horizontal="center" vertical="center" wrapText="1"/>
    </xf>
    <xf numFmtId="3" fontId="24" fillId="12" borderId="214" xfId="0" applyNumberFormat="1" applyFont="1" applyFill="1" applyBorder="1" applyAlignment="1" applyProtection="1">
      <alignment horizontal="center" vertical="center"/>
    </xf>
    <xf numFmtId="0" fontId="63" fillId="0" borderId="0" xfId="0" applyFont="1"/>
    <xf numFmtId="0" fontId="63" fillId="0" borderId="0" xfId="0" applyFont="1" applyAlignment="1">
      <alignment horizontal="left"/>
    </xf>
    <xf numFmtId="3" fontId="35" fillId="0" borderId="157" xfId="0" applyNumberFormat="1" applyFont="1" applyFill="1" applyBorder="1" applyAlignment="1" applyProtection="1">
      <alignment horizontal="right" vertical="center"/>
      <protection locked="0"/>
    </xf>
    <xf numFmtId="3" fontId="35" fillId="0" borderId="192" xfId="0" applyNumberFormat="1" applyFont="1" applyFill="1" applyBorder="1" applyAlignment="1" applyProtection="1">
      <alignment horizontal="right" vertical="center"/>
      <protection locked="0"/>
    </xf>
    <xf numFmtId="3" fontId="35" fillId="0" borderId="215" xfId="0" applyNumberFormat="1" applyFont="1" applyFill="1" applyBorder="1" applyAlignment="1" applyProtection="1">
      <alignment horizontal="right" vertical="center"/>
      <protection locked="0"/>
    </xf>
    <xf numFmtId="3" fontId="35" fillId="0" borderId="180" xfId="0" applyNumberFormat="1" applyFont="1" applyFill="1" applyBorder="1" applyAlignment="1" applyProtection="1">
      <alignment horizontal="right" vertical="center"/>
      <protection locked="0"/>
    </xf>
    <xf numFmtId="3" fontId="35" fillId="0" borderId="216" xfId="0" applyNumberFormat="1" applyFont="1" applyFill="1" applyBorder="1" applyAlignment="1" applyProtection="1">
      <alignment horizontal="right" vertical="center"/>
      <protection locked="0"/>
    </xf>
    <xf numFmtId="0" fontId="35" fillId="0" borderId="56" xfId="0" applyFont="1" applyFill="1" applyBorder="1" applyAlignment="1" applyProtection="1">
      <alignment horizontal="center" vertical="center"/>
    </xf>
    <xf numFmtId="3" fontId="35" fillId="0" borderId="217" xfId="0" applyNumberFormat="1" applyFont="1" applyFill="1" applyBorder="1" applyAlignment="1" applyProtection="1">
      <alignment vertical="center"/>
      <protection locked="0"/>
    </xf>
    <xf numFmtId="3" fontId="35" fillId="0" borderId="191" xfId="0" applyNumberFormat="1" applyFont="1" applyFill="1" applyBorder="1" applyAlignment="1" applyProtection="1">
      <alignment vertical="center"/>
      <protection locked="0"/>
    </xf>
    <xf numFmtId="3" fontId="35" fillId="0" borderId="198" xfId="0" applyNumberFormat="1" applyFont="1" applyFill="1" applyBorder="1" applyAlignment="1" applyProtection="1">
      <alignment vertical="center"/>
      <protection locked="0"/>
    </xf>
    <xf numFmtId="3" fontId="35" fillId="0" borderId="196" xfId="0" applyNumberFormat="1" applyFont="1" applyFill="1" applyBorder="1" applyAlignment="1" applyProtection="1">
      <alignment vertical="center"/>
    </xf>
    <xf numFmtId="3" fontId="37" fillId="18" borderId="0" xfId="0" applyNumberFormat="1" applyFont="1" applyFill="1" applyBorder="1" applyAlignment="1" applyProtection="1">
      <alignment horizontal="left" vertical="center" wrapText="1"/>
      <protection locked="0"/>
    </xf>
    <xf numFmtId="3" fontId="37" fillId="0" borderId="0" xfId="0" applyNumberFormat="1" applyFont="1" applyFill="1" applyBorder="1" applyAlignment="1" applyProtection="1">
      <alignment horizontal="left" vertical="center" wrapText="1"/>
      <protection locked="0"/>
    </xf>
    <xf numFmtId="0" fontId="35" fillId="8" borderId="91" xfId="0" applyNumberFormat="1" applyFont="1" applyFill="1" applyBorder="1" applyAlignment="1" applyProtection="1">
      <alignment horizontal="left" vertical="top" wrapText="1"/>
    </xf>
    <xf numFmtId="0" fontId="37" fillId="0" borderId="0" xfId="0" applyNumberFormat="1" applyFont="1" applyFill="1" applyBorder="1" applyAlignment="1" applyProtection="1">
      <alignment horizontal="left" vertical="top" wrapText="1"/>
    </xf>
    <xf numFmtId="0" fontId="0" fillId="0" borderId="0" xfId="0" applyAlignment="1">
      <alignment horizontal="center"/>
    </xf>
    <xf numFmtId="0" fontId="0" fillId="0" borderId="173" xfId="0" applyBorder="1" applyAlignment="1">
      <alignment horizontal="center"/>
    </xf>
    <xf numFmtId="4" fontId="0" fillId="10" borderId="36" xfId="0" applyNumberFormat="1" applyFill="1" applyBorder="1" applyAlignment="1" applyProtection="1">
      <alignment horizontal="center" vertical="center"/>
    </xf>
    <xf numFmtId="0" fontId="4" fillId="8" borderId="94" xfId="0" applyFont="1" applyFill="1" applyBorder="1" applyAlignment="1" applyProtection="1">
      <alignment horizontal="center" vertical="center"/>
    </xf>
    <xf numFmtId="4" fontId="0" fillId="10" borderId="118" xfId="0" applyNumberFormat="1" applyFill="1" applyBorder="1" applyAlignment="1" applyProtection="1">
      <alignment horizontal="center" vertical="center"/>
    </xf>
    <xf numFmtId="0" fontId="4" fillId="8" borderId="92" xfId="0" applyFont="1" applyFill="1" applyBorder="1" applyAlignment="1" applyProtection="1">
      <alignment horizontal="center" vertical="center"/>
    </xf>
    <xf numFmtId="4" fontId="0" fillId="10" borderId="38" xfId="0" applyNumberFormat="1" applyFill="1" applyBorder="1" applyAlignment="1" applyProtection="1">
      <alignment horizontal="center" vertical="center"/>
    </xf>
    <xf numFmtId="4" fontId="0" fillId="10" borderId="126" xfId="0" applyNumberFormat="1" applyFill="1" applyBorder="1" applyAlignment="1" applyProtection="1">
      <alignment horizontal="center" vertical="center"/>
    </xf>
    <xf numFmtId="4" fontId="0" fillId="10" borderId="34" xfId="0" applyNumberFormat="1" applyFill="1" applyBorder="1" applyAlignment="1" applyProtection="1">
      <alignment horizontal="center" vertical="center"/>
    </xf>
    <xf numFmtId="0" fontId="35" fillId="0" borderId="0" xfId="0" applyFont="1" applyFill="1" applyBorder="1" applyAlignment="1" applyProtection="1">
      <alignment horizontal="center" vertical="center" wrapText="1"/>
    </xf>
    <xf numFmtId="3" fontId="37" fillId="18" borderId="0" xfId="0" applyNumberFormat="1" applyFont="1" applyFill="1" applyBorder="1" applyAlignment="1" applyProtection="1">
      <alignment horizontal="left" vertical="center" wrapText="1"/>
      <protection locked="0"/>
    </xf>
    <xf numFmtId="166" fontId="0" fillId="15" borderId="91" xfId="0" applyNumberFormat="1" applyFill="1" applyBorder="1" applyAlignment="1" applyProtection="1">
      <alignment horizontal="right" vertical="center"/>
    </xf>
    <xf numFmtId="166" fontId="0" fillId="15" borderId="118" xfId="0" applyNumberFormat="1" applyFill="1" applyBorder="1" applyAlignment="1" applyProtection="1">
      <alignment horizontal="right" vertical="center"/>
    </xf>
    <xf numFmtId="166" fontId="0" fillId="15" borderId="131" xfId="0" applyNumberFormat="1" applyFill="1" applyBorder="1" applyAlignment="1" applyProtection="1">
      <alignment horizontal="right" vertical="center"/>
    </xf>
    <xf numFmtId="0" fontId="9" fillId="18" borderId="177" xfId="0" applyFont="1" applyFill="1" applyBorder="1" applyAlignment="1" applyProtection="1">
      <alignment horizontal="center" vertical="center" wrapText="1"/>
    </xf>
    <xf numFmtId="0" fontId="9" fillId="18" borderId="179" xfId="0" applyFont="1" applyFill="1" applyBorder="1" applyAlignment="1" applyProtection="1">
      <alignment horizontal="center" vertical="center" wrapText="1"/>
    </xf>
    <xf numFmtId="49" fontId="1" fillId="4" borderId="76" xfId="0" applyNumberFormat="1" applyFont="1" applyFill="1" applyBorder="1" applyAlignment="1" applyProtection="1">
      <alignment horizontal="left" vertical="top" wrapText="1"/>
      <protection locked="0"/>
    </xf>
    <xf numFmtId="49" fontId="1" fillId="4" borderId="39" xfId="0" applyNumberFormat="1" applyFont="1" applyFill="1" applyBorder="1" applyAlignment="1" applyProtection="1">
      <alignment horizontal="left" vertical="top" wrapText="1"/>
      <protection locked="0"/>
    </xf>
    <xf numFmtId="49" fontId="1" fillId="4" borderId="16" xfId="0" applyNumberFormat="1" applyFont="1" applyFill="1" applyBorder="1" applyAlignment="1" applyProtection="1">
      <alignment horizontal="left" vertical="top" wrapText="1"/>
      <protection locked="0"/>
    </xf>
    <xf numFmtId="49" fontId="1" fillId="4" borderId="138" xfId="0" applyNumberFormat="1" applyFont="1" applyFill="1" applyBorder="1" applyAlignment="1" applyProtection="1">
      <alignment horizontal="left" vertical="top" wrapText="1"/>
      <protection locked="0"/>
    </xf>
    <xf numFmtId="49" fontId="1" fillId="4" borderId="15" xfId="0" applyNumberFormat="1" applyFont="1" applyFill="1" applyBorder="1" applyAlignment="1" applyProtection="1">
      <alignment horizontal="left" vertical="top" wrapText="1"/>
      <protection locked="0"/>
    </xf>
    <xf numFmtId="49" fontId="1" fillId="4" borderId="68" xfId="0" applyNumberFormat="1" applyFont="1" applyFill="1" applyBorder="1" applyAlignment="1" applyProtection="1">
      <alignment horizontal="left" vertical="top" wrapText="1"/>
      <protection locked="0"/>
    </xf>
    <xf numFmtId="49" fontId="1" fillId="4" borderId="40" xfId="0" applyNumberFormat="1" applyFont="1" applyFill="1" applyBorder="1" applyAlignment="1" applyProtection="1">
      <alignment horizontal="left" vertical="top" wrapText="1"/>
      <protection locked="0"/>
    </xf>
    <xf numFmtId="49" fontId="35" fillId="4" borderId="0" xfId="0" applyNumberFormat="1" applyFont="1" applyFill="1" applyBorder="1" applyAlignment="1" applyProtection="1">
      <alignment horizontal="left" vertical="top" wrapText="1"/>
    </xf>
    <xf numFmtId="49" fontId="35" fillId="4" borderId="76" xfId="0" applyNumberFormat="1" applyFont="1" applyFill="1" applyBorder="1" applyAlignment="1" applyProtection="1">
      <alignment horizontal="left" vertical="top" wrapText="1"/>
      <protection locked="0"/>
    </xf>
    <xf numFmtId="49" fontId="35" fillId="4" borderId="39" xfId="0" applyNumberFormat="1" applyFont="1" applyFill="1" applyBorder="1" applyAlignment="1" applyProtection="1">
      <alignment horizontal="left" vertical="top" wrapText="1"/>
      <protection locked="0"/>
    </xf>
    <xf numFmtId="49" fontId="35" fillId="4" borderId="40" xfId="0" applyNumberFormat="1" applyFont="1" applyFill="1" applyBorder="1" applyAlignment="1" applyProtection="1">
      <alignment horizontal="left" vertical="top" wrapText="1"/>
      <protection locked="0"/>
    </xf>
    <xf numFmtId="49" fontId="1" fillId="4" borderId="77" xfId="0" applyNumberFormat="1" applyFont="1" applyFill="1" applyBorder="1" applyAlignment="1" applyProtection="1">
      <alignment horizontal="left" vertical="top" wrapText="1"/>
      <protection locked="0"/>
    </xf>
    <xf numFmtId="49" fontId="1" fillId="4" borderId="41" xfId="0" applyNumberFormat="1" applyFont="1" applyFill="1" applyBorder="1" applyAlignment="1" applyProtection="1">
      <alignment horizontal="left" vertical="top" wrapText="1"/>
      <protection locked="0"/>
    </xf>
    <xf numFmtId="49" fontId="1" fillId="4" borderId="139" xfId="0" applyNumberFormat="1" applyFont="1" applyFill="1" applyBorder="1" applyAlignment="1" applyProtection="1">
      <alignment horizontal="left" vertical="top" wrapText="1"/>
      <protection locked="0"/>
    </xf>
    <xf numFmtId="49" fontId="1" fillId="4" borderId="140" xfId="0" applyNumberFormat="1" applyFont="1" applyFill="1" applyBorder="1" applyAlignment="1" applyProtection="1">
      <alignment horizontal="left" vertical="top" wrapText="1"/>
      <protection locked="0"/>
    </xf>
    <xf numFmtId="49" fontId="1" fillId="4" borderId="108" xfId="0" applyNumberFormat="1" applyFont="1" applyFill="1" applyBorder="1" applyAlignment="1" applyProtection="1">
      <alignment horizontal="left" vertical="top" wrapText="1"/>
      <protection locked="0"/>
    </xf>
    <xf numFmtId="49" fontId="1" fillId="4" borderId="70" xfId="0" applyNumberFormat="1" applyFont="1" applyFill="1" applyBorder="1" applyAlignment="1" applyProtection="1">
      <alignment horizontal="left" vertical="top" wrapText="1"/>
      <protection locked="0"/>
    </xf>
    <xf numFmtId="49" fontId="1" fillId="4" borderId="42" xfId="0" applyNumberFormat="1" applyFont="1" applyFill="1" applyBorder="1" applyAlignment="1" applyProtection="1">
      <alignment horizontal="left" vertical="top" wrapText="1"/>
      <protection locked="0"/>
    </xf>
    <xf numFmtId="49" fontId="35" fillId="4" borderId="77" xfId="0" applyNumberFormat="1" applyFont="1" applyFill="1" applyBorder="1" applyAlignment="1" applyProtection="1">
      <alignment horizontal="left" vertical="top" wrapText="1"/>
      <protection locked="0"/>
    </xf>
    <xf numFmtId="49" fontId="35" fillId="4" borderId="41" xfId="0" applyNumberFormat="1" applyFont="1" applyFill="1" applyBorder="1" applyAlignment="1" applyProtection="1">
      <alignment horizontal="left" vertical="top" wrapText="1"/>
      <protection locked="0"/>
    </xf>
    <xf numFmtId="49" fontId="35" fillId="4" borderId="42" xfId="0" applyNumberFormat="1" applyFont="1" applyFill="1" applyBorder="1" applyAlignment="1" applyProtection="1">
      <alignment horizontal="left" vertical="top" wrapText="1"/>
      <protection locked="0"/>
    </xf>
    <xf numFmtId="0" fontId="1" fillId="2" borderId="0" xfId="5" applyFill="1" applyBorder="1" applyAlignment="1" applyProtection="1">
      <alignment horizontal="left" vertical="center"/>
    </xf>
    <xf numFmtId="0" fontId="7" fillId="2" borderId="0" xfId="1" applyFill="1" applyBorder="1" applyAlignment="1" applyProtection="1">
      <alignment horizontal="left" vertical="center"/>
    </xf>
    <xf numFmtId="0" fontId="9" fillId="18" borderId="186" xfId="0" applyFont="1" applyFill="1" applyBorder="1" applyAlignment="1" applyProtection="1">
      <alignment horizontal="center" vertical="center" wrapText="1"/>
    </xf>
    <xf numFmtId="49" fontId="35" fillId="0" borderId="0" xfId="4" applyNumberFormat="1" applyFont="1" applyFill="1" applyBorder="1" applyAlignment="1" applyProtection="1">
      <alignment horizontal="left" vertical="center"/>
    </xf>
    <xf numFmtId="49" fontId="1" fillId="0" borderId="0" xfId="4" applyNumberFormat="1" applyFont="1" applyFill="1" applyBorder="1" applyAlignment="1" applyProtection="1">
      <alignment horizontal="left" vertical="center"/>
    </xf>
    <xf numFmtId="0" fontId="40" fillId="0" borderId="0" xfId="0" applyFont="1" applyFill="1" applyBorder="1" applyAlignment="1" applyProtection="1">
      <alignment horizontal="left" wrapText="1"/>
    </xf>
    <xf numFmtId="0" fontId="35" fillId="0" borderId="0"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3" fontId="37" fillId="18" borderId="0" xfId="0" applyNumberFormat="1" applyFont="1" applyFill="1" applyBorder="1" applyAlignment="1" applyProtection="1">
      <alignment horizontal="left" vertical="center" wrapText="1"/>
      <protection locked="0"/>
    </xf>
    <xf numFmtId="0" fontId="10" fillId="0" borderId="0" xfId="0" applyFont="1" applyProtection="1"/>
    <xf numFmtId="0" fontId="35" fillId="0" borderId="31" xfId="0" applyFont="1" applyFill="1" applyBorder="1" applyAlignment="1" applyProtection="1">
      <alignment horizontal="center" vertical="center" wrapText="1"/>
    </xf>
    <xf numFmtId="0" fontId="10" fillId="4" borderId="0" xfId="0" applyFont="1" applyFill="1" applyProtection="1"/>
    <xf numFmtId="0" fontId="6" fillId="4" borderId="0" xfId="1" applyFont="1" applyFill="1" applyAlignment="1" applyProtection="1">
      <alignment horizontal="left"/>
    </xf>
    <xf numFmtId="0" fontId="6" fillId="4" borderId="0" xfId="1" applyFont="1" applyFill="1" applyAlignment="1" applyProtection="1"/>
    <xf numFmtId="0" fontId="8" fillId="4" borderId="0" xfId="0" applyFont="1" applyFill="1" applyAlignment="1" applyProtection="1"/>
    <xf numFmtId="0" fontId="0" fillId="4" borderId="0" xfId="0" applyFill="1" applyBorder="1" applyProtection="1"/>
    <xf numFmtId="0" fontId="40" fillId="4" borderId="0" xfId="0" applyFont="1" applyFill="1" applyBorder="1" applyAlignment="1" applyProtection="1">
      <alignment horizontal="left" wrapText="1"/>
    </xf>
    <xf numFmtId="0" fontId="40" fillId="4" borderId="0" xfId="0" applyFont="1" applyFill="1" applyBorder="1" applyProtection="1"/>
    <xf numFmtId="0" fontId="0" fillId="20" borderId="0" xfId="0" applyFill="1" applyProtection="1"/>
    <xf numFmtId="0" fontId="0" fillId="20" borderId="0" xfId="0" applyFill="1" applyBorder="1" applyProtection="1"/>
    <xf numFmtId="0" fontId="9" fillId="20" borderId="2" xfId="0" applyFont="1" applyFill="1" applyBorder="1" applyAlignment="1" applyProtection="1">
      <alignment horizontal="center" vertical="center" wrapText="1"/>
    </xf>
    <xf numFmtId="0" fontId="9" fillId="20" borderId="1" xfId="0" applyFont="1" applyFill="1" applyBorder="1" applyAlignment="1" applyProtection="1">
      <alignment horizontal="center" vertical="center"/>
    </xf>
    <xf numFmtId="0" fontId="9" fillId="20" borderId="2" xfId="0" applyFont="1" applyFill="1" applyBorder="1" applyAlignment="1" applyProtection="1">
      <alignment horizontal="center" vertical="center"/>
    </xf>
    <xf numFmtId="0" fontId="9" fillId="20" borderId="0" xfId="0" applyFont="1" applyFill="1" applyBorder="1" applyAlignment="1" applyProtection="1">
      <alignment horizontal="center" vertical="center"/>
    </xf>
    <xf numFmtId="0" fontId="9" fillId="20" borderId="124" xfId="0" applyFont="1" applyFill="1" applyBorder="1" applyAlignment="1" applyProtection="1">
      <alignment horizontal="center" vertical="center" wrapText="1"/>
    </xf>
    <xf numFmtId="0" fontId="9" fillId="20" borderId="124" xfId="0" applyFont="1" applyFill="1" applyBorder="1" applyAlignment="1" applyProtection="1">
      <alignment horizontal="center" vertical="center"/>
    </xf>
    <xf numFmtId="0" fontId="35" fillId="20" borderId="31" xfId="0" applyFont="1" applyFill="1" applyBorder="1" applyAlignment="1" applyProtection="1">
      <alignment vertical="center" wrapText="1"/>
    </xf>
    <xf numFmtId="0" fontId="35" fillId="20" borderId="28" xfId="0" applyFont="1" applyFill="1" applyBorder="1" applyAlignment="1" applyProtection="1">
      <alignment horizontal="center" vertical="center" wrapText="1"/>
    </xf>
    <xf numFmtId="0" fontId="35" fillId="20" borderId="31" xfId="0" applyFont="1" applyFill="1" applyBorder="1" applyAlignment="1" applyProtection="1">
      <alignment horizontal="center" vertical="center" wrapText="1"/>
    </xf>
    <xf numFmtId="0" fontId="35" fillId="20" borderId="31" xfId="0" applyFont="1" applyFill="1" applyBorder="1" applyAlignment="1" applyProtection="1">
      <alignment horizontal="center" vertical="center"/>
    </xf>
    <xf numFmtId="0" fontId="35" fillId="20" borderId="32" xfId="0" applyFont="1" applyFill="1" applyBorder="1" applyAlignment="1" applyProtection="1">
      <alignment vertical="center" wrapText="1"/>
    </xf>
    <xf numFmtId="0" fontId="35" fillId="20" borderId="0" xfId="0" applyFont="1" applyFill="1" applyBorder="1" applyAlignment="1" applyProtection="1">
      <alignment vertical="center" wrapText="1"/>
    </xf>
    <xf numFmtId="0" fontId="35" fillId="20" borderId="32" xfId="0" applyFont="1" applyFill="1" applyBorder="1" applyAlignment="1" applyProtection="1">
      <alignment horizontal="center" vertical="center" wrapText="1"/>
    </xf>
    <xf numFmtId="0" fontId="35" fillId="20" borderId="0" xfId="0" applyFont="1" applyFill="1" applyBorder="1" applyAlignment="1" applyProtection="1">
      <alignment horizontal="center" vertical="center" wrapText="1"/>
    </xf>
    <xf numFmtId="0" fontId="37" fillId="20" borderId="31" xfId="0" applyFont="1" applyFill="1" applyBorder="1" applyAlignment="1" applyProtection="1">
      <alignment horizontal="center" vertical="center"/>
    </xf>
    <xf numFmtId="0" fontId="0" fillId="20" borderId="28" xfId="0" applyFill="1" applyBorder="1" applyProtection="1"/>
    <xf numFmtId="0" fontId="0" fillId="20" borderId="63" xfId="0" applyFill="1" applyBorder="1" applyProtection="1"/>
    <xf numFmtId="0" fontId="35" fillId="20" borderId="28" xfId="0" applyFont="1" applyFill="1" applyBorder="1" applyAlignment="1" applyProtection="1">
      <alignment vertical="center" wrapText="1"/>
    </xf>
    <xf numFmtId="0" fontId="35" fillId="20" borderId="28" xfId="0" quotePrefix="1" applyFont="1" applyFill="1" applyBorder="1" applyAlignment="1" applyProtection="1">
      <alignment vertical="center" wrapText="1"/>
    </xf>
    <xf numFmtId="0" fontId="35" fillId="20" borderId="63" xfId="0" applyFont="1" applyFill="1" applyBorder="1" applyAlignment="1" applyProtection="1">
      <alignment vertical="center" wrapText="1"/>
    </xf>
    <xf numFmtId="0" fontId="35" fillId="20" borderId="0" xfId="0" quotePrefix="1" applyFont="1" applyFill="1" applyBorder="1" applyAlignment="1" applyProtection="1">
      <alignment vertical="center" wrapText="1"/>
    </xf>
    <xf numFmtId="0" fontId="35" fillId="20" borderId="64" xfId="0" quotePrefix="1" applyFont="1" applyFill="1" applyBorder="1" applyAlignment="1" applyProtection="1">
      <alignment vertical="center" wrapText="1"/>
    </xf>
    <xf numFmtId="0" fontId="5" fillId="20" borderId="28" xfId="0" quotePrefix="1" applyFont="1" applyFill="1" applyBorder="1" applyAlignment="1" applyProtection="1">
      <alignment vertical="center" wrapText="1"/>
    </xf>
    <xf numFmtId="0" fontId="35" fillId="20" borderId="30" xfId="0" quotePrefix="1" applyFont="1" applyFill="1" applyBorder="1" applyAlignment="1" applyProtection="1">
      <alignment vertical="center" wrapText="1"/>
    </xf>
    <xf numFmtId="0" fontId="35" fillId="20" borderId="65" xfId="0" quotePrefix="1" applyFont="1" applyFill="1" applyBorder="1" applyAlignment="1" applyProtection="1">
      <alignment vertical="center" wrapText="1"/>
    </xf>
    <xf numFmtId="0" fontId="35" fillId="20" borderId="30" xfId="0" quotePrefix="1" applyFont="1" applyFill="1" applyBorder="1" applyAlignment="1" applyProtection="1">
      <alignment horizontal="center" vertical="center" wrapText="1"/>
    </xf>
    <xf numFmtId="0" fontId="5" fillId="20" borderId="65" xfId="0" quotePrefix="1" applyFont="1" applyFill="1" applyBorder="1" applyAlignment="1" applyProtection="1">
      <alignment horizontal="center" vertical="center" wrapText="1"/>
    </xf>
    <xf numFmtId="0" fontId="5" fillId="20" borderId="60" xfId="0" quotePrefix="1" applyFont="1" applyFill="1" applyBorder="1" applyAlignment="1" applyProtection="1">
      <alignment horizontal="center" vertical="center" wrapText="1"/>
    </xf>
    <xf numFmtId="0" fontId="35" fillId="20" borderId="60" xfId="0" quotePrefix="1" applyFont="1" applyFill="1" applyBorder="1" applyAlignment="1" applyProtection="1">
      <alignment horizontal="center" vertical="center" wrapText="1"/>
    </xf>
    <xf numFmtId="0" fontId="35" fillId="20" borderId="61" xfId="0" quotePrefix="1" applyFont="1" applyFill="1" applyBorder="1" applyAlignment="1" applyProtection="1">
      <alignment horizontal="center" vertical="center" wrapText="1"/>
    </xf>
    <xf numFmtId="0" fontId="35" fillId="20" borderId="62" xfId="0" quotePrefix="1" applyFont="1" applyFill="1" applyBorder="1" applyAlignment="1" applyProtection="1">
      <alignment horizontal="center" vertical="center" wrapText="1"/>
    </xf>
    <xf numFmtId="0" fontId="35" fillId="20" borderId="71" xfId="0" applyFont="1" applyFill="1" applyBorder="1" applyAlignment="1" applyProtection="1">
      <alignment horizontal="center" vertical="center" wrapText="1"/>
    </xf>
    <xf numFmtId="0" fontId="24" fillId="20" borderId="57" xfId="0" applyFont="1" applyFill="1" applyBorder="1" applyAlignment="1" applyProtection="1">
      <alignment horizontal="center" vertical="center" wrapText="1"/>
    </xf>
    <xf numFmtId="3" fontId="24" fillId="20" borderId="84" xfId="0" applyNumberFormat="1" applyFont="1" applyFill="1" applyBorder="1" applyAlignment="1" applyProtection="1">
      <alignment horizontal="center" vertical="center" wrapText="1"/>
    </xf>
    <xf numFmtId="3" fontId="24" fillId="20" borderId="83" xfId="0" applyNumberFormat="1" applyFont="1" applyFill="1" applyBorder="1" applyAlignment="1" applyProtection="1">
      <alignment horizontal="center" vertical="center"/>
    </xf>
    <xf numFmtId="3" fontId="24" fillId="20" borderId="83" xfId="0" applyNumberFormat="1" applyFont="1" applyFill="1" applyBorder="1" applyAlignment="1" applyProtection="1">
      <alignment horizontal="center" vertical="center" wrapText="1"/>
    </xf>
    <xf numFmtId="3" fontId="24" fillId="20" borderId="153" xfId="0" applyNumberFormat="1" applyFont="1" applyFill="1" applyBorder="1" applyAlignment="1" applyProtection="1">
      <alignment horizontal="center" vertical="center"/>
    </xf>
    <xf numFmtId="3" fontId="24" fillId="20" borderId="85" xfId="0" applyNumberFormat="1" applyFont="1" applyFill="1" applyBorder="1" applyAlignment="1" applyProtection="1">
      <alignment horizontal="center" vertical="center"/>
    </xf>
    <xf numFmtId="3" fontId="24" fillId="20" borderId="58" xfId="0" applyNumberFormat="1" applyFont="1" applyFill="1" applyBorder="1" applyAlignment="1" applyProtection="1">
      <alignment horizontal="center" vertical="center" wrapText="1"/>
    </xf>
    <xf numFmtId="3" fontId="24" fillId="20" borderId="57" xfId="0" applyNumberFormat="1" applyFont="1" applyFill="1" applyBorder="1" applyAlignment="1" applyProtection="1">
      <alignment horizontal="center" vertical="center"/>
    </xf>
    <xf numFmtId="3" fontId="24" fillId="20" borderId="58" xfId="0" applyNumberFormat="1" applyFont="1" applyFill="1" applyBorder="1" applyAlignment="1" applyProtection="1">
      <alignment horizontal="center" vertical="center"/>
    </xf>
    <xf numFmtId="3" fontId="24" fillId="20" borderId="88" xfId="0" applyNumberFormat="1" applyFont="1" applyFill="1" applyBorder="1" applyAlignment="1" applyProtection="1">
      <alignment horizontal="center" vertical="center"/>
    </xf>
    <xf numFmtId="3" fontId="24" fillId="20" borderId="92" xfId="0" applyNumberFormat="1" applyFont="1" applyFill="1" applyBorder="1" applyAlignment="1" applyProtection="1">
      <alignment horizontal="center" vertical="center"/>
    </xf>
    <xf numFmtId="3" fontId="24" fillId="20" borderId="92" xfId="0" applyNumberFormat="1" applyFont="1" applyFill="1" applyBorder="1" applyAlignment="1" applyProtection="1">
      <alignment horizontal="center" vertical="center" wrapText="1"/>
    </xf>
    <xf numFmtId="3" fontId="24" fillId="20" borderId="84" xfId="0" applyNumberFormat="1" applyFont="1" applyFill="1" applyBorder="1" applyAlignment="1" applyProtection="1">
      <alignment horizontal="center" vertical="center"/>
    </xf>
    <xf numFmtId="3" fontId="24" fillId="20" borderId="71" xfId="0" applyNumberFormat="1" applyFont="1" applyFill="1" applyBorder="1" applyAlignment="1" applyProtection="1">
      <alignment horizontal="center" vertical="center" wrapText="1"/>
    </xf>
    <xf numFmtId="3" fontId="23" fillId="20" borderId="83" xfId="0" applyNumberFormat="1" applyFont="1" applyFill="1" applyBorder="1" applyAlignment="1" applyProtection="1">
      <alignment horizontal="center" vertical="center"/>
      <protection locked="0"/>
    </xf>
    <xf numFmtId="3" fontId="23" fillId="20" borderId="92" xfId="0" applyNumberFormat="1" applyFont="1" applyFill="1" applyBorder="1" applyAlignment="1" applyProtection="1">
      <alignment horizontal="center" vertical="center"/>
      <protection locked="0"/>
    </xf>
    <xf numFmtId="0" fontId="24" fillId="20" borderId="113" xfId="0" applyFont="1" applyFill="1" applyBorder="1" applyAlignment="1" applyProtection="1">
      <alignment horizontal="center" vertical="center" wrapText="1"/>
    </xf>
    <xf numFmtId="3" fontId="24" fillId="20" borderId="156" xfId="0" applyNumberFormat="1" applyFont="1" applyFill="1" applyBorder="1" applyAlignment="1" applyProtection="1">
      <alignment horizontal="center" vertical="center" wrapText="1"/>
    </xf>
    <xf numFmtId="3" fontId="24" fillId="20" borderId="82" xfId="0" applyNumberFormat="1" applyFont="1" applyFill="1" applyBorder="1" applyAlignment="1" applyProtection="1">
      <alignment horizontal="center" vertical="center"/>
    </xf>
    <xf numFmtId="3" fontId="24" fillId="20" borderId="82" xfId="0" applyNumberFormat="1" applyFont="1" applyFill="1" applyBorder="1" applyAlignment="1" applyProtection="1">
      <alignment horizontal="center" vertical="center" wrapText="1"/>
    </xf>
    <xf numFmtId="3" fontId="24" fillId="20" borderId="155" xfId="0" applyNumberFormat="1" applyFont="1" applyFill="1" applyBorder="1" applyAlignment="1" applyProtection="1">
      <alignment horizontal="center" vertical="center"/>
    </xf>
    <xf numFmtId="3" fontId="24" fillId="20" borderId="145" xfId="0" applyNumberFormat="1" applyFont="1" applyFill="1" applyBorder="1" applyAlignment="1" applyProtection="1">
      <alignment horizontal="center" vertical="center"/>
    </xf>
    <xf numFmtId="3" fontId="24" fillId="20" borderId="147" xfId="0" applyNumberFormat="1" applyFont="1" applyFill="1" applyBorder="1" applyAlignment="1" applyProtection="1">
      <alignment horizontal="center" vertical="center" wrapText="1"/>
    </xf>
    <xf numFmtId="3" fontId="24" fillId="20" borderId="113" xfId="0" applyNumberFormat="1" applyFont="1" applyFill="1" applyBorder="1" applyAlignment="1" applyProtection="1">
      <alignment horizontal="center" vertical="center"/>
    </xf>
    <xf numFmtId="3" fontId="24" fillId="20" borderId="147" xfId="0" applyNumberFormat="1" applyFont="1" applyFill="1" applyBorder="1" applyAlignment="1" applyProtection="1">
      <alignment horizontal="center" vertical="center"/>
    </xf>
    <xf numFmtId="3" fontId="24" fillId="20" borderId="87" xfId="0" applyNumberFormat="1" applyFont="1" applyFill="1" applyBorder="1" applyAlignment="1" applyProtection="1">
      <alignment horizontal="center" vertical="center"/>
    </xf>
    <xf numFmtId="3" fontId="24" fillId="20" borderId="118" xfId="0" applyNumberFormat="1" applyFont="1" applyFill="1" applyBorder="1" applyAlignment="1" applyProtection="1">
      <alignment horizontal="center" vertical="center"/>
    </xf>
    <xf numFmtId="3" fontId="24" fillId="20" borderId="118" xfId="0" applyNumberFormat="1" applyFont="1" applyFill="1" applyBorder="1" applyAlignment="1" applyProtection="1">
      <alignment horizontal="center" vertical="center" wrapText="1"/>
    </xf>
    <xf numFmtId="3" fontId="24" fillId="20" borderId="156" xfId="0" applyNumberFormat="1" applyFont="1" applyFill="1" applyBorder="1" applyAlignment="1" applyProtection="1">
      <alignment horizontal="center" vertical="center"/>
    </xf>
    <xf numFmtId="0" fontId="35" fillId="20" borderId="57" xfId="0" applyFont="1" applyFill="1" applyBorder="1" applyAlignment="1" applyProtection="1">
      <alignment horizontal="center" vertical="center"/>
    </xf>
    <xf numFmtId="3" fontId="1" fillId="20" borderId="84" xfId="0" applyNumberFormat="1" applyFont="1" applyFill="1" applyBorder="1" applyAlignment="1" applyProtection="1">
      <alignment horizontal="right" vertical="center"/>
    </xf>
    <xf numFmtId="3" fontId="1" fillId="20" borderId="83" xfId="0" applyNumberFormat="1" applyFont="1" applyFill="1" applyBorder="1" applyAlignment="1" applyProtection="1">
      <alignment horizontal="right" vertical="center"/>
    </xf>
    <xf numFmtId="0" fontId="35" fillId="20" borderId="3" xfId="0" applyFont="1" applyFill="1" applyBorder="1" applyAlignment="1" applyProtection="1">
      <alignment horizontal="center" vertical="center"/>
    </xf>
    <xf numFmtId="3" fontId="1" fillId="20" borderId="73" xfId="0" applyNumberFormat="1" applyFont="1" applyFill="1" applyBorder="1" applyAlignment="1" applyProtection="1">
      <alignment horizontal="right" vertical="center"/>
    </xf>
    <xf numFmtId="3" fontId="1" fillId="20" borderId="33" xfId="0" applyNumberFormat="1" applyFont="1" applyFill="1" applyBorder="1" applyAlignment="1" applyProtection="1">
      <alignment horizontal="right" vertical="center"/>
    </xf>
    <xf numFmtId="0" fontId="35" fillId="20" borderId="29" xfId="0" applyFont="1" applyFill="1" applyBorder="1" applyAlignment="1" applyProtection="1">
      <alignment horizontal="center" vertical="center"/>
    </xf>
    <xf numFmtId="3" fontId="1" fillId="20" borderId="35" xfId="0" applyNumberFormat="1" applyFont="1" applyFill="1" applyBorder="1" applyAlignment="1" applyProtection="1">
      <alignment horizontal="right" vertical="center"/>
    </xf>
    <xf numFmtId="0" fontId="35" fillId="20" borderId="123" xfId="0" applyFont="1" applyFill="1" applyBorder="1" applyAlignment="1" applyProtection="1">
      <alignment horizontal="center" vertical="center"/>
    </xf>
    <xf numFmtId="3" fontId="1" fillId="20" borderId="78" xfId="0" applyNumberFormat="1" applyFont="1" applyFill="1" applyBorder="1" applyAlignment="1" applyProtection="1">
      <alignment horizontal="right" vertical="center"/>
    </xf>
    <xf numFmtId="3" fontId="1" fillId="20" borderId="79" xfId="0" applyNumberFormat="1" applyFont="1" applyFill="1" applyBorder="1" applyAlignment="1" applyProtection="1">
      <alignment horizontal="right" vertical="center"/>
    </xf>
    <xf numFmtId="0" fontId="0" fillId="21" borderId="0" xfId="0" applyFill="1" applyProtection="1"/>
    <xf numFmtId="0" fontId="0" fillId="21" borderId="0" xfId="0" applyFill="1" applyBorder="1" applyProtection="1"/>
    <xf numFmtId="0" fontId="9" fillId="21" borderId="2" xfId="0" applyFont="1" applyFill="1" applyBorder="1" applyAlignment="1" applyProtection="1">
      <alignment horizontal="center" vertical="center" wrapText="1"/>
    </xf>
    <xf numFmtId="0" fontId="9" fillId="21" borderId="1" xfId="0" applyFont="1" applyFill="1" applyBorder="1" applyAlignment="1" applyProtection="1">
      <alignment horizontal="center" vertical="center"/>
    </xf>
    <xf numFmtId="0" fontId="9" fillId="21" borderId="2" xfId="0" applyFont="1" applyFill="1" applyBorder="1" applyAlignment="1" applyProtection="1">
      <alignment horizontal="center" vertical="center"/>
    </xf>
    <xf numFmtId="0" fontId="9" fillId="21" borderId="0" xfId="0" applyFont="1" applyFill="1" applyBorder="1" applyAlignment="1" applyProtection="1">
      <alignment horizontal="center" vertical="center"/>
    </xf>
    <xf numFmtId="0" fontId="9" fillId="21" borderId="124" xfId="0" applyFont="1" applyFill="1" applyBorder="1" applyAlignment="1" applyProtection="1">
      <alignment horizontal="center" vertical="center" wrapText="1"/>
    </xf>
    <xf numFmtId="0" fontId="9" fillId="21" borderId="124" xfId="0" applyFont="1" applyFill="1" applyBorder="1" applyAlignment="1" applyProtection="1">
      <alignment horizontal="center" vertical="center"/>
    </xf>
    <xf numFmtId="0" fontId="35" fillId="21" borderId="31" xfId="0" applyFont="1" applyFill="1" applyBorder="1" applyAlignment="1" applyProtection="1">
      <alignment vertical="center" wrapText="1"/>
    </xf>
    <xf numFmtId="0" fontId="35" fillId="21" borderId="28" xfId="0" applyFont="1" applyFill="1" applyBorder="1" applyAlignment="1" applyProtection="1">
      <alignment horizontal="center" vertical="center" wrapText="1"/>
    </xf>
    <xf numFmtId="0" fontId="35" fillId="21" borderId="31" xfId="0" applyFont="1" applyFill="1" applyBorder="1" applyAlignment="1" applyProtection="1">
      <alignment horizontal="center" vertical="center" wrapText="1"/>
    </xf>
    <xf numFmtId="0" fontId="35" fillId="21" borderId="31" xfId="0" applyFont="1" applyFill="1" applyBorder="1" applyAlignment="1" applyProtection="1">
      <alignment horizontal="center" vertical="center"/>
    </xf>
    <xf numFmtId="0" fontId="35" fillId="21" borderId="32" xfId="0" applyFont="1" applyFill="1" applyBorder="1" applyAlignment="1" applyProtection="1">
      <alignment vertical="center" wrapText="1"/>
    </xf>
    <xf numFmtId="0" fontId="35" fillId="21" borderId="0" xfId="0" applyFont="1" applyFill="1" applyBorder="1" applyAlignment="1" applyProtection="1">
      <alignment vertical="center" wrapText="1"/>
    </xf>
    <xf numFmtId="0" fontId="35" fillId="21" borderId="32" xfId="0" applyFont="1" applyFill="1" applyBorder="1" applyAlignment="1" applyProtection="1">
      <alignment horizontal="center" vertical="center" wrapText="1"/>
    </xf>
    <xf numFmtId="0" fontId="35" fillId="21" borderId="0" xfId="0" applyFont="1" applyFill="1" applyBorder="1" applyAlignment="1" applyProtection="1">
      <alignment horizontal="center" vertical="center" wrapText="1"/>
    </xf>
    <xf numFmtId="0" fontId="37" fillId="21" borderId="31" xfId="0" applyFont="1" applyFill="1" applyBorder="1" applyAlignment="1" applyProtection="1">
      <alignment horizontal="center" vertical="center"/>
    </xf>
    <xf numFmtId="0" fontId="0" fillId="21" borderId="28" xfId="0" applyFill="1" applyBorder="1" applyProtection="1"/>
    <xf numFmtId="0" fontId="0" fillId="21" borderId="63" xfId="0" applyFill="1" applyBorder="1" applyProtection="1"/>
    <xf numFmtId="0" fontId="35" fillId="21" borderId="28" xfId="0" applyFont="1" applyFill="1" applyBorder="1" applyAlignment="1" applyProtection="1">
      <alignment vertical="center" wrapText="1"/>
    </xf>
    <xf numFmtId="0" fontId="35" fillId="21" borderId="28" xfId="0" quotePrefix="1" applyFont="1" applyFill="1" applyBorder="1" applyAlignment="1" applyProtection="1">
      <alignment vertical="center" wrapText="1"/>
    </xf>
    <xf numFmtId="0" fontId="35" fillId="21" borderId="63" xfId="0" applyFont="1" applyFill="1" applyBorder="1" applyAlignment="1" applyProtection="1">
      <alignment vertical="center" wrapText="1"/>
    </xf>
    <xf numFmtId="0" fontId="35" fillId="21" borderId="0" xfId="0" quotePrefix="1" applyFont="1" applyFill="1" applyBorder="1" applyAlignment="1" applyProtection="1">
      <alignment vertical="center" wrapText="1"/>
    </xf>
    <xf numFmtId="0" fontId="35" fillId="21" borderId="64" xfId="0" quotePrefix="1" applyFont="1" applyFill="1" applyBorder="1" applyAlignment="1" applyProtection="1">
      <alignment vertical="center" wrapText="1"/>
    </xf>
    <xf numFmtId="0" fontId="5" fillId="21" borderId="28" xfId="0" quotePrefix="1" applyFont="1" applyFill="1" applyBorder="1" applyAlignment="1" applyProtection="1">
      <alignment vertical="center" wrapText="1"/>
    </xf>
    <xf numFmtId="0" fontId="35" fillId="21" borderId="30" xfId="0" quotePrefix="1" applyFont="1" applyFill="1" applyBorder="1" applyAlignment="1" applyProtection="1">
      <alignment vertical="center" wrapText="1"/>
    </xf>
    <xf numFmtId="0" fontId="35" fillId="21" borderId="65" xfId="0" quotePrefix="1" applyFont="1" applyFill="1" applyBorder="1" applyAlignment="1" applyProtection="1">
      <alignment vertical="center" wrapText="1"/>
    </xf>
    <xf numFmtId="0" fontId="35" fillId="21" borderId="30" xfId="0" quotePrefix="1" applyFont="1" applyFill="1" applyBorder="1" applyAlignment="1" applyProtection="1">
      <alignment horizontal="center" vertical="center" wrapText="1"/>
    </xf>
    <xf numFmtId="0" fontId="5" fillId="21" borderId="65" xfId="0" quotePrefix="1" applyFont="1" applyFill="1" applyBorder="1" applyAlignment="1" applyProtection="1">
      <alignment horizontal="center" vertical="center" wrapText="1"/>
    </xf>
    <xf numFmtId="0" fontId="5" fillId="21" borderId="60" xfId="0" quotePrefix="1" applyFont="1" applyFill="1" applyBorder="1" applyAlignment="1" applyProtection="1">
      <alignment horizontal="center" vertical="center" wrapText="1"/>
    </xf>
    <xf numFmtId="0" fontId="35" fillId="21" borderId="60" xfId="0" quotePrefix="1" applyFont="1" applyFill="1" applyBorder="1" applyAlignment="1" applyProtection="1">
      <alignment horizontal="center" vertical="center" wrapText="1"/>
    </xf>
    <xf numFmtId="0" fontId="35" fillId="21" borderId="61" xfId="0" quotePrefix="1" applyFont="1" applyFill="1" applyBorder="1" applyAlignment="1" applyProtection="1">
      <alignment horizontal="center" vertical="center" wrapText="1"/>
    </xf>
    <xf numFmtId="0" fontId="35" fillId="21" borderId="62" xfId="0" quotePrefix="1" applyFont="1" applyFill="1" applyBorder="1" applyAlignment="1" applyProtection="1">
      <alignment horizontal="center" vertical="center" wrapText="1"/>
    </xf>
    <xf numFmtId="0" fontId="35" fillId="21" borderId="71" xfId="0" applyFont="1" applyFill="1" applyBorder="1" applyAlignment="1" applyProtection="1">
      <alignment horizontal="center" vertical="center" wrapText="1"/>
    </xf>
    <xf numFmtId="0" fontId="24" fillId="21" borderId="57" xfId="0" applyFont="1" applyFill="1" applyBorder="1" applyAlignment="1" applyProtection="1">
      <alignment horizontal="center" vertical="center" wrapText="1"/>
    </xf>
    <xf numFmtId="3" fontId="24" fillId="21" borderId="84" xfId="0" applyNumberFormat="1" applyFont="1" applyFill="1" applyBorder="1" applyAlignment="1" applyProtection="1">
      <alignment horizontal="center" vertical="center" wrapText="1"/>
    </xf>
    <xf numFmtId="3" fontId="24" fillId="21" borderId="83" xfId="0" applyNumberFormat="1" applyFont="1" applyFill="1" applyBorder="1" applyAlignment="1" applyProtection="1">
      <alignment horizontal="center" vertical="center"/>
    </xf>
    <xf numFmtId="3" fontId="24" fillId="21" borderId="83" xfId="0" applyNumberFormat="1" applyFont="1" applyFill="1" applyBorder="1" applyAlignment="1" applyProtection="1">
      <alignment horizontal="center" vertical="center" wrapText="1"/>
    </xf>
    <xf numFmtId="3" fontId="24" fillId="21" borderId="153" xfId="0" applyNumberFormat="1" applyFont="1" applyFill="1" applyBorder="1" applyAlignment="1" applyProtection="1">
      <alignment horizontal="center" vertical="center"/>
    </xf>
    <xf numFmtId="3" fontId="24" fillId="21" borderId="85" xfId="0" applyNumberFormat="1" applyFont="1" applyFill="1" applyBorder="1" applyAlignment="1" applyProtection="1">
      <alignment horizontal="center" vertical="center"/>
    </xf>
    <xf numFmtId="3" fontId="24" fillId="21" borderId="58" xfId="0" applyNumberFormat="1" applyFont="1" applyFill="1" applyBorder="1" applyAlignment="1" applyProtection="1">
      <alignment horizontal="center" vertical="center" wrapText="1"/>
    </xf>
    <xf numFmtId="3" fontId="24" fillId="21" borderId="57" xfId="0" applyNumberFormat="1" applyFont="1" applyFill="1" applyBorder="1" applyAlignment="1" applyProtection="1">
      <alignment horizontal="center" vertical="center"/>
    </xf>
    <xf numFmtId="3" fontId="24" fillId="21" borderId="58" xfId="0" applyNumberFormat="1" applyFont="1" applyFill="1" applyBorder="1" applyAlignment="1" applyProtection="1">
      <alignment horizontal="center" vertical="center"/>
    </xf>
    <xf numFmtId="3" fontId="24" fillId="21" borderId="88" xfId="0" applyNumberFormat="1" applyFont="1" applyFill="1" applyBorder="1" applyAlignment="1" applyProtection="1">
      <alignment horizontal="center" vertical="center"/>
    </xf>
    <xf numFmtId="3" fontId="24" fillId="21" borderId="92" xfId="0" applyNumberFormat="1" applyFont="1" applyFill="1" applyBorder="1" applyAlignment="1" applyProtection="1">
      <alignment horizontal="center" vertical="center"/>
    </xf>
    <xf numFmtId="3" fontId="24" fillId="21" borderId="92" xfId="0" applyNumberFormat="1" applyFont="1" applyFill="1" applyBorder="1" applyAlignment="1" applyProtection="1">
      <alignment horizontal="center" vertical="center" wrapText="1"/>
    </xf>
    <xf numFmtId="3" fontId="24" fillId="21" borderId="84" xfId="0" applyNumberFormat="1" applyFont="1" applyFill="1" applyBorder="1" applyAlignment="1" applyProtection="1">
      <alignment horizontal="center" vertical="center"/>
    </xf>
    <xf numFmtId="3" fontId="24" fillId="21" borderId="71" xfId="0" applyNumberFormat="1" applyFont="1" applyFill="1" applyBorder="1" applyAlignment="1" applyProtection="1">
      <alignment horizontal="center" vertical="center" wrapText="1"/>
    </xf>
    <xf numFmtId="3" fontId="23" fillId="21" borderId="83" xfId="0" applyNumberFormat="1" applyFont="1" applyFill="1" applyBorder="1" applyAlignment="1" applyProtection="1">
      <alignment horizontal="center" vertical="center"/>
      <protection locked="0"/>
    </xf>
    <xf numFmtId="3" fontId="23" fillId="21" borderId="92" xfId="0" applyNumberFormat="1" applyFont="1" applyFill="1" applyBorder="1" applyAlignment="1" applyProtection="1">
      <alignment horizontal="center" vertical="center"/>
      <protection locked="0"/>
    </xf>
    <xf numFmtId="0" fontId="24" fillId="21" borderId="113" xfId="0" applyFont="1" applyFill="1" applyBorder="1" applyAlignment="1" applyProtection="1">
      <alignment horizontal="center" vertical="center" wrapText="1"/>
    </xf>
    <xf numFmtId="3" fontId="24" fillId="21" borderId="156" xfId="0" applyNumberFormat="1" applyFont="1" applyFill="1" applyBorder="1" applyAlignment="1" applyProtection="1">
      <alignment horizontal="center" vertical="center" wrapText="1"/>
    </xf>
    <xf numFmtId="3" fontId="24" fillId="21" borderId="82" xfId="0" applyNumberFormat="1" applyFont="1" applyFill="1" applyBorder="1" applyAlignment="1" applyProtection="1">
      <alignment horizontal="center" vertical="center"/>
    </xf>
    <xf numFmtId="3" fontId="24" fillId="21" borderId="82" xfId="0" applyNumberFormat="1" applyFont="1" applyFill="1" applyBorder="1" applyAlignment="1" applyProtection="1">
      <alignment horizontal="center" vertical="center" wrapText="1"/>
    </xf>
    <xf numFmtId="3" fontId="24" fillId="21" borderId="155" xfId="0" applyNumberFormat="1" applyFont="1" applyFill="1" applyBorder="1" applyAlignment="1" applyProtection="1">
      <alignment horizontal="center" vertical="center"/>
    </xf>
    <xf numFmtId="3" fontId="24" fillId="21" borderId="145" xfId="0" applyNumberFormat="1" applyFont="1" applyFill="1" applyBorder="1" applyAlignment="1" applyProtection="1">
      <alignment horizontal="center" vertical="center"/>
    </xf>
    <xf numFmtId="3" fontId="24" fillId="21" borderId="147" xfId="0" applyNumberFormat="1" applyFont="1" applyFill="1" applyBorder="1" applyAlignment="1" applyProtection="1">
      <alignment horizontal="center" vertical="center" wrapText="1"/>
    </xf>
    <xf numFmtId="3" fontId="24" fillId="21" borderId="113" xfId="0" applyNumberFormat="1" applyFont="1" applyFill="1" applyBorder="1" applyAlignment="1" applyProtection="1">
      <alignment horizontal="center" vertical="center"/>
    </xf>
    <xf numFmtId="3" fontId="24" fillId="21" borderId="147" xfId="0" applyNumberFormat="1" applyFont="1" applyFill="1" applyBorder="1" applyAlignment="1" applyProtection="1">
      <alignment horizontal="center" vertical="center"/>
    </xf>
    <xf numFmtId="3" fontId="24" fillId="21" borderId="87" xfId="0" applyNumberFormat="1" applyFont="1" applyFill="1" applyBorder="1" applyAlignment="1" applyProtection="1">
      <alignment horizontal="center" vertical="center"/>
    </xf>
    <xf numFmtId="3" fontId="24" fillId="21" borderId="118" xfId="0" applyNumberFormat="1" applyFont="1" applyFill="1" applyBorder="1" applyAlignment="1" applyProtection="1">
      <alignment horizontal="center" vertical="center"/>
    </xf>
    <xf numFmtId="3" fontId="24" fillId="21" borderId="118" xfId="0" applyNumberFormat="1" applyFont="1" applyFill="1" applyBorder="1" applyAlignment="1" applyProtection="1">
      <alignment horizontal="center" vertical="center" wrapText="1"/>
    </xf>
    <xf numFmtId="3" fontId="24" fillId="21" borderId="156" xfId="0" applyNumberFormat="1" applyFont="1" applyFill="1" applyBorder="1" applyAlignment="1" applyProtection="1">
      <alignment horizontal="center" vertical="center"/>
    </xf>
    <xf numFmtId="0" fontId="35" fillId="21" borderId="57" xfId="0" applyFont="1" applyFill="1" applyBorder="1" applyAlignment="1" applyProtection="1">
      <alignment horizontal="center" vertical="center"/>
    </xf>
    <xf numFmtId="3" fontId="1" fillId="21" borderId="84" xfId="0" applyNumberFormat="1" applyFont="1" applyFill="1" applyBorder="1" applyAlignment="1" applyProtection="1">
      <alignment horizontal="right" vertical="center"/>
    </xf>
    <xf numFmtId="3" fontId="1" fillId="21" borderId="83" xfId="0" applyNumberFormat="1" applyFont="1" applyFill="1" applyBorder="1" applyAlignment="1" applyProtection="1">
      <alignment horizontal="right" vertical="center"/>
    </xf>
    <xf numFmtId="0" fontId="35" fillId="21" borderId="3" xfId="0" applyFont="1" applyFill="1" applyBorder="1" applyAlignment="1" applyProtection="1">
      <alignment horizontal="center" vertical="center"/>
    </xf>
    <xf numFmtId="3" fontId="1" fillId="21" borderId="73" xfId="0" applyNumberFormat="1" applyFont="1" applyFill="1" applyBorder="1" applyAlignment="1" applyProtection="1">
      <alignment horizontal="right" vertical="center"/>
    </xf>
    <xf numFmtId="3" fontId="1" fillId="21" borderId="33" xfId="0" applyNumberFormat="1" applyFont="1" applyFill="1" applyBorder="1" applyAlignment="1" applyProtection="1">
      <alignment horizontal="right" vertical="center"/>
    </xf>
    <xf numFmtId="0" fontId="35" fillId="21" borderId="29" xfId="0" applyFont="1" applyFill="1" applyBorder="1" applyAlignment="1" applyProtection="1">
      <alignment horizontal="center" vertical="center"/>
    </xf>
    <xf numFmtId="3" fontId="1" fillId="21" borderId="35" xfId="0" applyNumberFormat="1" applyFont="1" applyFill="1" applyBorder="1" applyAlignment="1" applyProtection="1">
      <alignment horizontal="right" vertical="center"/>
    </xf>
    <xf numFmtId="0" fontId="35" fillId="21" borderId="123" xfId="0" applyFont="1" applyFill="1" applyBorder="1" applyAlignment="1" applyProtection="1">
      <alignment horizontal="center" vertical="center"/>
    </xf>
    <xf numFmtId="3" fontId="1" fillId="21" borderId="78" xfId="0" applyNumberFormat="1" applyFont="1" applyFill="1" applyBorder="1" applyAlignment="1" applyProtection="1">
      <alignment horizontal="right" vertical="center"/>
    </xf>
    <xf numFmtId="3" fontId="1" fillId="21" borderId="79" xfId="0" applyNumberFormat="1" applyFont="1" applyFill="1" applyBorder="1" applyAlignment="1" applyProtection="1">
      <alignment horizontal="right" vertical="center"/>
    </xf>
    <xf numFmtId="0" fontId="51" fillId="20" borderId="0" xfId="0" applyFont="1" applyFill="1" applyProtection="1"/>
    <xf numFmtId="0" fontId="9" fillId="20" borderId="31" xfId="0" applyFont="1" applyFill="1" applyBorder="1" applyAlignment="1" applyProtection="1">
      <alignment horizontal="center" vertical="center" wrapText="1"/>
    </xf>
    <xf numFmtId="0" fontId="9" fillId="20" borderId="31" xfId="0" applyFont="1" applyFill="1" applyBorder="1" applyAlignment="1" applyProtection="1">
      <alignment horizontal="center" vertical="center"/>
    </xf>
    <xf numFmtId="0" fontId="35" fillId="20" borderId="110" xfId="0" applyFont="1" applyFill="1" applyBorder="1" applyAlignment="1" applyProtection="1">
      <alignment horizontal="center" vertical="center" wrapText="1"/>
    </xf>
    <xf numFmtId="0" fontId="35" fillId="20" borderId="21" xfId="0" applyFont="1" applyFill="1" applyBorder="1" applyAlignment="1" applyProtection="1">
      <alignment horizontal="center" vertical="center" wrapText="1"/>
    </xf>
    <xf numFmtId="0" fontId="35" fillId="20" borderId="13" xfId="0" applyFont="1" applyFill="1" applyBorder="1" applyAlignment="1" applyProtection="1">
      <alignment horizontal="center" vertical="center" wrapText="1"/>
    </xf>
    <xf numFmtId="0" fontId="35" fillId="20" borderId="26" xfId="0" applyFont="1" applyFill="1" applyBorder="1" applyAlignment="1" applyProtection="1">
      <alignment horizontal="center" vertical="center" wrapText="1"/>
    </xf>
    <xf numFmtId="0" fontId="35" fillId="20" borderId="11" xfId="0" applyFont="1" applyFill="1" applyBorder="1" applyAlignment="1" applyProtection="1">
      <alignment horizontal="center" vertical="center" wrapText="1"/>
    </xf>
    <xf numFmtId="0" fontId="35" fillId="20" borderId="111" xfId="0" applyFont="1" applyFill="1" applyBorder="1" applyAlignment="1" applyProtection="1">
      <alignment horizontal="center" vertical="center" wrapText="1"/>
    </xf>
    <xf numFmtId="0" fontId="4" fillId="20" borderId="57" xfId="0" applyFont="1" applyFill="1" applyBorder="1" applyAlignment="1" applyProtection="1">
      <alignment horizontal="left" vertical="center" wrapText="1"/>
    </xf>
    <xf numFmtId="3" fontId="11" fillId="20" borderId="52" xfId="0" applyNumberFormat="1" applyFont="1" applyFill="1" applyBorder="1" applyAlignment="1" applyProtection="1">
      <alignment horizontal="center" vertical="center"/>
    </xf>
    <xf numFmtId="3" fontId="11" fillId="20" borderId="49" xfId="0" applyNumberFormat="1" applyFont="1" applyFill="1" applyBorder="1" applyAlignment="1" applyProtection="1">
      <alignment horizontal="center" vertical="center"/>
    </xf>
    <xf numFmtId="3" fontId="11" fillId="20" borderId="58" xfId="0" applyNumberFormat="1" applyFont="1" applyFill="1" applyBorder="1" applyAlignment="1" applyProtection="1">
      <alignment horizontal="center" vertical="center"/>
    </xf>
    <xf numFmtId="3" fontId="11" fillId="20" borderId="59" xfId="0" applyNumberFormat="1" applyFont="1" applyFill="1" applyBorder="1" applyAlignment="1" applyProtection="1">
      <alignment horizontal="center" vertical="center"/>
    </xf>
    <xf numFmtId="3" fontId="11" fillId="20" borderId="55" xfId="0" applyNumberFormat="1" applyFont="1" applyFill="1" applyBorder="1" applyAlignment="1" applyProtection="1">
      <alignment horizontal="center" vertical="center"/>
    </xf>
    <xf numFmtId="0" fontId="11" fillId="20" borderId="0" xfId="0" applyFont="1" applyFill="1" applyAlignment="1" applyProtection="1">
      <alignment horizontal="center"/>
    </xf>
    <xf numFmtId="0" fontId="35" fillId="20" borderId="30" xfId="0" applyFont="1" applyFill="1" applyBorder="1" applyAlignment="1" applyProtection="1">
      <alignment horizontal="center" vertical="center"/>
    </xf>
    <xf numFmtId="3" fontId="35" fillId="20" borderId="99" xfId="0" applyNumberFormat="1" applyFont="1" applyFill="1" applyBorder="1" applyAlignment="1" applyProtection="1">
      <alignment horizontal="right" vertical="center"/>
    </xf>
    <xf numFmtId="3" fontId="35" fillId="20" borderId="23" xfId="0" applyNumberFormat="1" applyFont="1" applyFill="1" applyBorder="1" applyAlignment="1" applyProtection="1">
      <alignment horizontal="right" vertical="center"/>
    </xf>
    <xf numFmtId="3" fontId="35" fillId="20" borderId="53" xfId="0" applyNumberFormat="1" applyFont="1" applyFill="1" applyBorder="1" applyAlignment="1" applyProtection="1">
      <alignment horizontal="right" vertical="center"/>
    </xf>
    <xf numFmtId="3" fontId="35" fillId="20" borderId="24" xfId="0" applyNumberFormat="1" applyFont="1" applyFill="1" applyBorder="1" applyAlignment="1" applyProtection="1">
      <alignment horizontal="right" vertical="center"/>
    </xf>
    <xf numFmtId="0" fontId="13" fillId="20" borderId="28" xfId="0" applyFont="1" applyFill="1" applyBorder="1" applyAlignment="1" applyProtection="1">
      <alignment horizontal="left" vertical="center" wrapText="1"/>
    </xf>
    <xf numFmtId="3" fontId="35" fillId="20" borderId="28" xfId="0" applyNumberFormat="1" applyFont="1" applyFill="1" applyBorder="1" applyAlignment="1" applyProtection="1">
      <alignment horizontal="right" vertical="top" wrapText="1"/>
      <protection locked="0"/>
    </xf>
    <xf numFmtId="3" fontId="35" fillId="20" borderId="28" xfId="0" applyNumberFormat="1" applyFont="1" applyFill="1" applyBorder="1" applyAlignment="1" applyProtection="1">
      <alignment horizontal="right" vertical="top" wrapText="1"/>
    </xf>
    <xf numFmtId="0" fontId="5" fillId="20" borderId="0" xfId="0" applyFont="1" applyFill="1" applyBorder="1" applyAlignment="1" applyProtection="1">
      <alignment horizontal="left" vertical="center" wrapText="1"/>
    </xf>
    <xf numFmtId="0" fontId="35" fillId="20" borderId="0" xfId="0" applyNumberFormat="1" applyFont="1" applyFill="1" applyBorder="1" applyAlignment="1" applyProtection="1">
      <alignment horizontal="left" vertical="top" wrapText="1"/>
      <protection locked="0"/>
    </xf>
    <xf numFmtId="0" fontId="35" fillId="20" borderId="0" xfId="0" applyNumberFormat="1" applyFont="1" applyFill="1" applyBorder="1" applyAlignment="1" applyProtection="1">
      <alignment horizontal="left" vertical="top" wrapText="1"/>
    </xf>
    <xf numFmtId="0" fontId="35" fillId="20" borderId="56" xfId="0" applyFont="1" applyFill="1" applyBorder="1" applyAlignment="1" applyProtection="1">
      <alignment vertical="center" wrapText="1"/>
    </xf>
    <xf numFmtId="0" fontId="35" fillId="20" borderId="64" xfId="0" applyFont="1" applyFill="1" applyBorder="1" applyAlignment="1" applyProtection="1">
      <alignment vertical="center" wrapText="1"/>
    </xf>
    <xf numFmtId="0" fontId="35" fillId="20" borderId="200" xfId="0" applyFont="1" applyFill="1" applyBorder="1" applyAlignment="1" applyProtection="1">
      <alignment vertical="center" wrapText="1"/>
    </xf>
    <xf numFmtId="0" fontId="5" fillId="20" borderId="10" xfId="0" applyFont="1" applyFill="1" applyBorder="1" applyAlignment="1" applyProtection="1">
      <alignment horizontal="center" vertical="center" wrapText="1"/>
    </xf>
    <xf numFmtId="0" fontId="5" fillId="20" borderId="26" xfId="0" applyFont="1" applyFill="1" applyBorder="1" applyAlignment="1" applyProtection="1">
      <alignment horizontal="center" vertical="center" wrapText="1"/>
    </xf>
    <xf numFmtId="3" fontId="35" fillId="20" borderId="8" xfId="0" applyNumberFormat="1" applyFont="1" applyFill="1" applyBorder="1" applyAlignment="1" applyProtection="1">
      <alignment horizontal="right" vertical="center"/>
    </xf>
    <xf numFmtId="3" fontId="35" fillId="20" borderId="100" xfId="0" applyNumberFormat="1" applyFont="1" applyFill="1" applyBorder="1" applyAlignment="1" applyProtection="1">
      <alignment horizontal="right" vertical="center"/>
    </xf>
    <xf numFmtId="0" fontId="35" fillId="20" borderId="113" xfId="0" applyFont="1" applyFill="1" applyBorder="1" applyAlignment="1" applyProtection="1">
      <alignment horizontal="center" vertical="center"/>
    </xf>
    <xf numFmtId="3" fontId="35" fillId="20" borderId="145" xfId="0" applyNumberFormat="1" applyFont="1" applyFill="1" applyBorder="1" applyAlignment="1" applyProtection="1">
      <alignment horizontal="right" vertical="center"/>
    </xf>
    <xf numFmtId="3" fontId="35" fillId="20" borderId="155" xfId="0" applyNumberFormat="1" applyFont="1" applyFill="1" applyBorder="1" applyAlignment="1" applyProtection="1">
      <alignment horizontal="right" vertical="center"/>
    </xf>
    <xf numFmtId="0" fontId="9" fillId="20" borderId="0" xfId="0" applyFont="1" applyFill="1" applyBorder="1" applyAlignment="1" applyProtection="1">
      <alignment horizontal="center" vertical="center" wrapText="1"/>
    </xf>
    <xf numFmtId="0" fontId="8" fillId="20" borderId="0" xfId="0" applyFont="1" applyFill="1" applyBorder="1" applyAlignment="1" applyProtection="1">
      <alignment vertical="center" wrapText="1"/>
    </xf>
    <xf numFmtId="0" fontId="5" fillId="20" borderId="0" xfId="0" applyFont="1" applyFill="1" applyBorder="1" applyAlignment="1" applyProtection="1">
      <alignment horizontal="center" vertical="center" wrapText="1"/>
    </xf>
    <xf numFmtId="0" fontId="8" fillId="20" borderId="56" xfId="0" applyFont="1" applyFill="1" applyBorder="1" applyAlignment="1" applyProtection="1">
      <alignment vertical="center" wrapText="1"/>
    </xf>
    <xf numFmtId="0" fontId="8" fillId="20" borderId="200" xfId="0" applyFont="1" applyFill="1" applyBorder="1" applyAlignment="1" applyProtection="1">
      <alignment vertical="center" wrapText="1"/>
    </xf>
    <xf numFmtId="3" fontId="35" fillId="20" borderId="54" xfId="0" applyNumberFormat="1" applyFont="1" applyFill="1" applyBorder="1" applyAlignment="1" applyProtection="1">
      <alignment horizontal="right" vertical="center"/>
    </xf>
    <xf numFmtId="0" fontId="49" fillId="20" borderId="0" xfId="0" applyFont="1" applyFill="1" applyBorder="1" applyAlignment="1" applyProtection="1">
      <alignment vertical="center" wrapText="1"/>
      <protection locked="0"/>
    </xf>
    <xf numFmtId="0" fontId="49" fillId="20" borderId="0" xfId="0" applyFont="1" applyFill="1" applyBorder="1" applyAlignment="1" applyProtection="1">
      <alignment vertical="center" wrapText="1"/>
    </xf>
    <xf numFmtId="3" fontId="35" fillId="20" borderId="28" xfId="0" applyNumberFormat="1" applyFont="1" applyFill="1" applyBorder="1" applyAlignment="1" applyProtection="1">
      <alignment horizontal="right" vertical="center"/>
    </xf>
    <xf numFmtId="0" fontId="49" fillId="20" borderId="0" xfId="0" applyFont="1" applyFill="1" applyBorder="1" applyAlignment="1" applyProtection="1">
      <alignment horizontal="center" vertical="center" wrapText="1"/>
      <protection locked="0"/>
    </xf>
    <xf numFmtId="0" fontId="49" fillId="20" borderId="0" xfId="0" applyFont="1" applyFill="1" applyBorder="1" applyAlignment="1" applyProtection="1">
      <alignment horizontal="center" vertical="center" wrapText="1"/>
    </xf>
    <xf numFmtId="0" fontId="49" fillId="20" borderId="196" xfId="0" applyFont="1" applyFill="1" applyBorder="1" applyAlignment="1" applyProtection="1">
      <alignment horizontal="center" vertical="center" wrapText="1"/>
    </xf>
    <xf numFmtId="0" fontId="35" fillId="20" borderId="44" xfId="0" applyFont="1" applyFill="1" applyBorder="1" applyAlignment="1" applyProtection="1">
      <alignment horizontal="center" vertical="center"/>
    </xf>
    <xf numFmtId="3" fontId="35" fillId="20" borderId="90" xfId="0" applyNumberFormat="1" applyFont="1" applyFill="1" applyBorder="1" applyAlignment="1" applyProtection="1">
      <alignment vertical="center"/>
    </xf>
    <xf numFmtId="0" fontId="35" fillId="20" borderId="45" xfId="0" applyFont="1" applyFill="1" applyBorder="1" applyAlignment="1" applyProtection="1">
      <alignment horizontal="center" vertical="center"/>
    </xf>
    <xf numFmtId="0" fontId="35" fillId="20" borderId="81" xfId="0" applyFont="1" applyFill="1" applyBorder="1" applyAlignment="1" applyProtection="1">
      <alignment horizontal="center" vertical="center"/>
    </xf>
    <xf numFmtId="3" fontId="35" fillId="20" borderId="91" xfId="0" applyNumberFormat="1" applyFont="1" applyFill="1" applyBorder="1" applyAlignment="1" applyProtection="1">
      <alignment vertical="center"/>
    </xf>
    <xf numFmtId="0" fontId="51" fillId="21" borderId="0" xfId="0" applyFont="1" applyFill="1" applyProtection="1"/>
    <xf numFmtId="0" fontId="9" fillId="21" borderId="31" xfId="0" applyFont="1" applyFill="1" applyBorder="1" applyAlignment="1" applyProtection="1">
      <alignment horizontal="center" vertical="center" wrapText="1"/>
    </xf>
    <xf numFmtId="0" fontId="9" fillId="21" borderId="31" xfId="0" applyFont="1" applyFill="1" applyBorder="1" applyAlignment="1" applyProtection="1">
      <alignment horizontal="center" vertical="center"/>
    </xf>
    <xf numFmtId="0" fontId="35" fillId="21" borderId="110" xfId="0" applyFont="1" applyFill="1" applyBorder="1" applyAlignment="1" applyProtection="1">
      <alignment horizontal="center" vertical="center" wrapText="1"/>
    </xf>
    <xf numFmtId="0" fontId="35" fillId="21" borderId="21" xfId="0" applyFont="1" applyFill="1" applyBorder="1" applyAlignment="1" applyProtection="1">
      <alignment horizontal="center" vertical="center" wrapText="1"/>
    </xf>
    <xf numFmtId="0" fontId="35" fillId="21" borderId="13" xfId="0" applyFont="1" applyFill="1" applyBorder="1" applyAlignment="1" applyProtection="1">
      <alignment horizontal="center" vertical="center" wrapText="1"/>
    </xf>
    <xf numFmtId="0" fontId="35" fillId="21" borderId="26" xfId="0" applyFont="1" applyFill="1" applyBorder="1" applyAlignment="1" applyProtection="1">
      <alignment horizontal="center" vertical="center" wrapText="1"/>
    </xf>
    <xf numFmtId="0" fontId="35" fillId="21" borderId="11" xfId="0" applyFont="1" applyFill="1" applyBorder="1" applyAlignment="1" applyProtection="1">
      <alignment horizontal="center" vertical="center" wrapText="1"/>
    </xf>
    <xf numFmtId="0" fontId="35" fillId="21" borderId="111" xfId="0" applyFont="1" applyFill="1" applyBorder="1" applyAlignment="1" applyProtection="1">
      <alignment horizontal="center" vertical="center" wrapText="1"/>
    </xf>
    <xf numFmtId="0" fontId="4" fillId="21" borderId="57" xfId="0" applyFont="1" applyFill="1" applyBorder="1" applyAlignment="1" applyProtection="1">
      <alignment horizontal="left" vertical="center" wrapText="1"/>
    </xf>
    <xf numFmtId="3" fontId="11" fillId="21" borderId="52" xfId="0" applyNumberFormat="1" applyFont="1" applyFill="1" applyBorder="1" applyAlignment="1" applyProtection="1">
      <alignment horizontal="center" vertical="center"/>
    </xf>
    <xf numFmtId="3" fontId="11" fillId="21" borderId="49" xfId="0" applyNumberFormat="1" applyFont="1" applyFill="1" applyBorder="1" applyAlignment="1" applyProtection="1">
      <alignment horizontal="center" vertical="center"/>
    </xf>
    <xf numFmtId="3" fontId="11" fillId="21" borderId="58" xfId="0" applyNumberFormat="1" applyFont="1" applyFill="1" applyBorder="1" applyAlignment="1" applyProtection="1">
      <alignment horizontal="center" vertical="center"/>
    </xf>
    <xf numFmtId="3" fontId="11" fillId="21" borderId="59" xfId="0" applyNumberFormat="1" applyFont="1" applyFill="1" applyBorder="1" applyAlignment="1" applyProtection="1">
      <alignment horizontal="center" vertical="center"/>
    </xf>
    <xf numFmtId="3" fontId="11" fillId="21" borderId="55" xfId="0" applyNumberFormat="1" applyFont="1" applyFill="1" applyBorder="1" applyAlignment="1" applyProtection="1">
      <alignment horizontal="center" vertical="center"/>
    </xf>
    <xf numFmtId="0" fontId="11" fillId="21" borderId="0" xfId="0" applyFont="1" applyFill="1" applyAlignment="1" applyProtection="1">
      <alignment horizontal="center"/>
    </xf>
    <xf numFmtId="0" fontId="35" fillId="21" borderId="30" xfId="0" applyFont="1" applyFill="1" applyBorder="1" applyAlignment="1" applyProtection="1">
      <alignment horizontal="center" vertical="center"/>
    </xf>
    <xf numFmtId="3" fontId="35" fillId="21" borderId="99" xfId="0" applyNumberFormat="1" applyFont="1" applyFill="1" applyBorder="1" applyAlignment="1" applyProtection="1">
      <alignment horizontal="right" vertical="center"/>
    </xf>
    <xf numFmtId="3" fontId="35" fillId="21" borderId="23" xfId="0" applyNumberFormat="1" applyFont="1" applyFill="1" applyBorder="1" applyAlignment="1" applyProtection="1">
      <alignment horizontal="right" vertical="center"/>
    </xf>
    <xf numFmtId="3" fontId="35" fillId="21" borderId="53" xfId="0" applyNumberFormat="1" applyFont="1" applyFill="1" applyBorder="1" applyAlignment="1" applyProtection="1">
      <alignment horizontal="right" vertical="center"/>
    </xf>
    <xf numFmtId="3" fontId="35" fillId="21" borderId="24" xfId="0" applyNumberFormat="1" applyFont="1" applyFill="1" applyBorder="1" applyAlignment="1" applyProtection="1">
      <alignment horizontal="right" vertical="center"/>
    </xf>
    <xf numFmtId="0" fontId="13" fillId="21" borderId="28" xfId="0" applyFont="1" applyFill="1" applyBorder="1" applyAlignment="1" applyProtection="1">
      <alignment horizontal="left" vertical="center" wrapText="1"/>
    </xf>
    <xf numFmtId="3" fontId="35" fillId="21" borderId="28" xfId="0" applyNumberFormat="1" applyFont="1" applyFill="1" applyBorder="1" applyAlignment="1" applyProtection="1">
      <alignment horizontal="right" vertical="top" wrapText="1"/>
      <protection locked="0"/>
    </xf>
    <xf numFmtId="3" fontId="35" fillId="21" borderId="28" xfId="0" applyNumberFormat="1" applyFont="1" applyFill="1" applyBorder="1" applyAlignment="1" applyProtection="1">
      <alignment horizontal="right" vertical="top" wrapText="1"/>
    </xf>
    <xf numFmtId="0" fontId="5" fillId="21" borderId="0" xfId="0" applyFont="1" applyFill="1" applyBorder="1" applyAlignment="1" applyProtection="1">
      <alignment horizontal="left" vertical="center" wrapText="1"/>
    </xf>
    <xf numFmtId="0" fontId="35" fillId="21" borderId="0" xfId="0" applyNumberFormat="1" applyFont="1" applyFill="1" applyBorder="1" applyAlignment="1" applyProtection="1">
      <alignment horizontal="left" vertical="top" wrapText="1"/>
      <protection locked="0"/>
    </xf>
    <xf numFmtId="0" fontId="35" fillId="21" borderId="0" xfId="0" applyNumberFormat="1" applyFont="1" applyFill="1" applyBorder="1" applyAlignment="1" applyProtection="1">
      <alignment horizontal="left" vertical="top" wrapText="1"/>
    </xf>
    <xf numFmtId="0" fontId="35" fillId="21" borderId="56" xfId="0" applyFont="1" applyFill="1" applyBorder="1" applyAlignment="1" applyProtection="1">
      <alignment vertical="center" wrapText="1"/>
    </xf>
    <xf numFmtId="0" fontId="35" fillId="21" borderId="64" xfId="0" applyFont="1" applyFill="1" applyBorder="1" applyAlignment="1" applyProtection="1">
      <alignment vertical="center" wrapText="1"/>
    </xf>
    <xf numFmtId="0" fontId="35" fillId="21" borderId="200" xfId="0" applyFont="1" applyFill="1" applyBorder="1" applyAlignment="1" applyProtection="1">
      <alignment vertical="center" wrapText="1"/>
    </xf>
    <xf numFmtId="0" fontId="5" fillId="21" borderId="10" xfId="0" applyFont="1" applyFill="1" applyBorder="1" applyAlignment="1" applyProtection="1">
      <alignment horizontal="center" vertical="center" wrapText="1"/>
    </xf>
    <xf numFmtId="0" fontId="5" fillId="21" borderId="26" xfId="0" applyFont="1" applyFill="1" applyBorder="1" applyAlignment="1" applyProtection="1">
      <alignment horizontal="center" vertical="center" wrapText="1"/>
    </xf>
    <xf numFmtId="3" fontId="35" fillId="21" borderId="8" xfId="0" applyNumberFormat="1" applyFont="1" applyFill="1" applyBorder="1" applyAlignment="1" applyProtection="1">
      <alignment horizontal="right" vertical="center"/>
    </xf>
    <xf numFmtId="3" fontId="35" fillId="21" borderId="100" xfId="0" applyNumberFormat="1" applyFont="1" applyFill="1" applyBorder="1" applyAlignment="1" applyProtection="1">
      <alignment horizontal="right" vertical="center"/>
    </xf>
    <xf numFmtId="3" fontId="35" fillId="21" borderId="61" xfId="0" applyNumberFormat="1" applyFont="1" applyFill="1" applyBorder="1" applyAlignment="1" applyProtection="1">
      <alignment horizontal="right" vertical="center"/>
    </xf>
    <xf numFmtId="0" fontId="35" fillId="21" borderId="113" xfId="0" applyFont="1" applyFill="1" applyBorder="1" applyAlignment="1" applyProtection="1">
      <alignment horizontal="center" vertical="center"/>
    </xf>
    <xf numFmtId="3" fontId="35" fillId="21" borderId="145" xfId="0" applyNumberFormat="1" applyFont="1" applyFill="1" applyBorder="1" applyAlignment="1" applyProtection="1">
      <alignment horizontal="right" vertical="center"/>
    </xf>
    <xf numFmtId="3" fontId="35" fillId="21" borderId="155" xfId="0" applyNumberFormat="1" applyFont="1" applyFill="1" applyBorder="1" applyAlignment="1" applyProtection="1">
      <alignment horizontal="right" vertical="center"/>
    </xf>
    <xf numFmtId="3" fontId="35" fillId="21" borderId="51" xfId="0" applyNumberFormat="1" applyFont="1" applyFill="1" applyBorder="1" applyAlignment="1" applyProtection="1">
      <alignment horizontal="right" vertical="center"/>
    </xf>
    <xf numFmtId="0" fontId="9" fillId="21" borderId="0" xfId="0" applyFont="1" applyFill="1" applyBorder="1" applyAlignment="1" applyProtection="1">
      <alignment horizontal="center" vertical="center" wrapText="1"/>
    </xf>
    <xf numFmtId="0" fontId="8" fillId="21" borderId="0" xfId="0" applyFont="1" applyFill="1" applyBorder="1" applyAlignment="1" applyProtection="1">
      <alignment vertical="center" wrapText="1"/>
    </xf>
    <xf numFmtId="0" fontId="5" fillId="21" borderId="0" xfId="0" applyFont="1" applyFill="1" applyBorder="1" applyAlignment="1" applyProtection="1">
      <alignment horizontal="center" vertical="center" wrapText="1"/>
    </xf>
    <xf numFmtId="0" fontId="8" fillId="21" borderId="56" xfId="0" applyFont="1" applyFill="1" applyBorder="1" applyAlignment="1" applyProtection="1">
      <alignment vertical="center" wrapText="1"/>
    </xf>
    <xf numFmtId="0" fontId="8" fillId="21" borderId="200" xfId="0" applyFont="1" applyFill="1" applyBorder="1" applyAlignment="1" applyProtection="1">
      <alignment vertical="center" wrapText="1"/>
    </xf>
    <xf numFmtId="3" fontId="35" fillId="21" borderId="54" xfId="0" applyNumberFormat="1" applyFont="1" applyFill="1" applyBorder="1" applyAlignment="1" applyProtection="1">
      <alignment horizontal="right" vertical="center"/>
    </xf>
    <xf numFmtId="0" fontId="49" fillId="21" borderId="0" xfId="0" applyFont="1" applyFill="1" applyBorder="1" applyAlignment="1" applyProtection="1">
      <alignment vertical="center" wrapText="1"/>
      <protection locked="0"/>
    </xf>
    <xf numFmtId="0" fontId="49" fillId="21" borderId="0" xfId="0" applyFont="1" applyFill="1" applyBorder="1" applyAlignment="1" applyProtection="1">
      <alignment vertical="center" wrapText="1"/>
    </xf>
    <xf numFmtId="3" fontId="35" fillId="21" borderId="28" xfId="0" applyNumberFormat="1" applyFont="1" applyFill="1" applyBorder="1" applyAlignment="1" applyProtection="1">
      <alignment horizontal="right" vertical="center"/>
    </xf>
    <xf numFmtId="3" fontId="35" fillId="21" borderId="148" xfId="0" applyNumberFormat="1" applyFont="1" applyFill="1" applyBorder="1" applyAlignment="1" applyProtection="1">
      <alignment horizontal="right" vertical="center"/>
    </xf>
    <xf numFmtId="0" fontId="49" fillId="21" borderId="0" xfId="0" applyFont="1" applyFill="1" applyBorder="1" applyAlignment="1" applyProtection="1">
      <alignment horizontal="center" vertical="center" wrapText="1"/>
      <protection locked="0"/>
    </xf>
    <xf numFmtId="0" fontId="49" fillId="21" borderId="0" xfId="0" applyFont="1" applyFill="1" applyBorder="1" applyAlignment="1" applyProtection="1">
      <alignment horizontal="center" vertical="center" wrapText="1"/>
    </xf>
    <xf numFmtId="0" fontId="35" fillId="21" borderId="44" xfId="0" applyFont="1" applyFill="1" applyBorder="1" applyAlignment="1" applyProtection="1">
      <alignment horizontal="center" vertical="center"/>
    </xf>
    <xf numFmtId="3" fontId="35" fillId="21" borderId="90" xfId="0" applyNumberFormat="1" applyFont="1" applyFill="1" applyBorder="1" applyAlignment="1" applyProtection="1">
      <alignment vertical="center"/>
    </xf>
    <xf numFmtId="0" fontId="35" fillId="21" borderId="45" xfId="0" applyFont="1" applyFill="1" applyBorder="1" applyAlignment="1" applyProtection="1">
      <alignment horizontal="center" vertical="center"/>
    </xf>
    <xf numFmtId="0" fontId="35" fillId="21" borderId="81" xfId="0" applyFont="1" applyFill="1" applyBorder="1" applyAlignment="1" applyProtection="1">
      <alignment horizontal="center" vertical="center"/>
    </xf>
    <xf numFmtId="3" fontId="35" fillId="21" borderId="91" xfId="0" applyNumberFormat="1" applyFont="1" applyFill="1" applyBorder="1" applyAlignment="1" applyProtection="1">
      <alignment vertical="center"/>
    </xf>
    <xf numFmtId="3" fontId="35" fillId="20" borderId="61" xfId="0" applyNumberFormat="1" applyFont="1" applyFill="1" applyBorder="1" applyAlignment="1" applyProtection="1">
      <alignment horizontal="right" vertical="center"/>
    </xf>
    <xf numFmtId="3" fontId="35" fillId="20" borderId="51" xfId="0" applyNumberFormat="1" applyFont="1" applyFill="1" applyBorder="1" applyAlignment="1" applyProtection="1">
      <alignment horizontal="right" vertical="center"/>
    </xf>
    <xf numFmtId="0" fontId="32" fillId="20" borderId="0" xfId="0" applyFont="1" applyFill="1" applyProtection="1"/>
    <xf numFmtId="0" fontId="32" fillId="21" borderId="0" xfId="0" applyFont="1" applyFill="1" applyProtection="1"/>
    <xf numFmtId="0" fontId="32" fillId="20" borderId="0" xfId="0" applyFont="1" applyFill="1" applyBorder="1" applyProtection="1"/>
    <xf numFmtId="0" fontId="32" fillId="21" borderId="0" xfId="0" applyFont="1" applyFill="1" applyBorder="1" applyProtection="1"/>
    <xf numFmtId="0" fontId="2" fillId="4" borderId="0" xfId="0" quotePrefix="1" applyFont="1" applyFill="1" applyBorder="1" applyAlignment="1" applyProtection="1">
      <alignment horizontal="left" vertical="center"/>
    </xf>
    <xf numFmtId="0" fontId="13" fillId="4" borderId="0" xfId="0" applyFont="1" applyFill="1" applyBorder="1" applyAlignment="1" applyProtection="1">
      <alignment horizontal="left" vertical="center" wrapText="1"/>
    </xf>
    <xf numFmtId="3" fontId="37" fillId="4" borderId="0" xfId="0" applyNumberFormat="1" applyFont="1" applyFill="1" applyBorder="1" applyAlignment="1" applyProtection="1">
      <alignment horizontal="left" vertical="center" wrapText="1"/>
      <protection locked="0"/>
    </xf>
    <xf numFmtId="0" fontId="35" fillId="4" borderId="0" xfId="0" applyNumberFormat="1" applyFont="1" applyFill="1" applyBorder="1" applyAlignment="1" applyProtection="1">
      <alignment horizontal="left" vertical="top" wrapText="1"/>
    </xf>
    <xf numFmtId="0" fontId="35" fillId="4" borderId="0" xfId="0" applyFont="1" applyFill="1" applyBorder="1" applyAlignment="1" applyProtection="1">
      <alignment horizontal="center" vertical="center" wrapText="1"/>
    </xf>
    <xf numFmtId="0" fontId="9" fillId="0" borderId="203" xfId="0" applyFont="1" applyBorder="1" applyAlignment="1" applyProtection="1">
      <alignment horizontal="center" vertical="center"/>
    </xf>
    <xf numFmtId="0" fontId="37" fillId="5" borderId="32" xfId="0" applyFont="1" applyFill="1" applyBorder="1" applyAlignment="1" applyProtection="1">
      <alignment horizontal="center" vertical="center"/>
    </xf>
    <xf numFmtId="0" fontId="0" fillId="0" borderId="0" xfId="0" applyFill="1" applyBorder="1"/>
    <xf numFmtId="0" fontId="0" fillId="0" borderId="0" xfId="0" applyFill="1" applyBorder="1" applyAlignment="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4" fontId="0" fillId="0" borderId="0" xfId="0" applyNumberFormat="1" applyFill="1" applyBorder="1" applyAlignment="1" applyProtection="1">
      <alignment horizontal="center" vertical="center"/>
    </xf>
    <xf numFmtId="0" fontId="35" fillId="0" borderId="7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protection locked="0"/>
    </xf>
    <xf numFmtId="0" fontId="49" fillId="0" borderId="149" xfId="0" applyFont="1" applyFill="1" applyBorder="1" applyAlignment="1" applyProtection="1">
      <alignment horizontal="center" vertical="center" wrapText="1"/>
      <protection locked="0"/>
    </xf>
    <xf numFmtId="0" fontId="0" fillId="0" borderId="112" xfId="0" applyBorder="1"/>
    <xf numFmtId="0" fontId="0" fillId="0" borderId="2" xfId="0" applyBorder="1"/>
    <xf numFmtId="165" fontId="0" fillId="0" borderId="30" xfId="0" applyNumberFormat="1" applyBorder="1"/>
    <xf numFmtId="165" fontId="0" fillId="0" borderId="3" xfId="0" applyNumberFormat="1" applyBorder="1"/>
    <xf numFmtId="165" fontId="0" fillId="0" borderId="123" xfId="0" applyNumberFormat="1" applyBorder="1"/>
    <xf numFmtId="3" fontId="0" fillId="0" borderId="57" xfId="0" applyNumberFormat="1" applyBorder="1"/>
    <xf numFmtId="3" fontId="0" fillId="0" borderId="3" xfId="0" applyNumberFormat="1" applyBorder="1"/>
    <xf numFmtId="3" fontId="0" fillId="0" borderId="113" xfId="0" applyNumberFormat="1" applyBorder="1"/>
    <xf numFmtId="0" fontId="32" fillId="0" borderId="112" xfId="0" applyNumberFormat="1" applyFont="1" applyFill="1" applyBorder="1" applyAlignment="1">
      <alignment horizontal="center" vertical="center"/>
    </xf>
    <xf numFmtId="0" fontId="32" fillId="0" borderId="2" xfId="0" applyFont="1" applyBorder="1"/>
    <xf numFmtId="0" fontId="32" fillId="0" borderId="30" xfId="0" applyFont="1" applyBorder="1"/>
    <xf numFmtId="0" fontId="32" fillId="0" borderId="3" xfId="0" applyFont="1" applyBorder="1"/>
    <xf numFmtId="0" fontId="32" fillId="0" borderId="123" xfId="0" applyFont="1" applyBorder="1"/>
    <xf numFmtId="0" fontId="0" fillId="0" borderId="0" xfId="0" applyFill="1" applyAlignment="1" applyProtection="1">
      <alignment wrapText="1"/>
    </xf>
    <xf numFmtId="0" fontId="0" fillId="0" borderId="0" xfId="0" applyFill="1" applyAlignment="1" applyProtection="1"/>
    <xf numFmtId="0" fontId="0" fillId="0" borderId="0" xfId="0" applyFill="1" applyAlignment="1" applyProtection="1">
      <alignment vertical="center" textRotation="90" wrapText="1"/>
    </xf>
    <xf numFmtId="3" fontId="1" fillId="21" borderId="136" xfId="0" applyNumberFormat="1" applyFont="1" applyFill="1" applyBorder="1" applyAlignment="1" applyProtection="1">
      <alignment horizontal="right" vertical="center"/>
    </xf>
    <xf numFmtId="3" fontId="1" fillId="21" borderId="153" xfId="0" applyNumberFormat="1" applyFont="1" applyFill="1" applyBorder="1" applyAlignment="1" applyProtection="1">
      <alignment horizontal="right" vertical="center"/>
    </xf>
    <xf numFmtId="3" fontId="1" fillId="21" borderId="185" xfId="0" applyNumberFormat="1" applyFont="1" applyFill="1" applyBorder="1" applyAlignment="1" applyProtection="1">
      <alignment horizontal="right" vertical="center"/>
    </xf>
    <xf numFmtId="3" fontId="1" fillId="21" borderId="85" xfId="0" applyNumberFormat="1" applyFont="1" applyFill="1" applyBorder="1" applyAlignment="1" applyProtection="1">
      <alignment horizontal="right" vertical="center"/>
    </xf>
    <xf numFmtId="3" fontId="1" fillId="21" borderId="58" xfId="0" applyNumberFormat="1" applyFont="1" applyFill="1" applyBorder="1" applyAlignment="1" applyProtection="1">
      <alignment horizontal="right" vertical="center"/>
    </xf>
    <xf numFmtId="3" fontId="1" fillId="21" borderId="57" xfId="0" applyNumberFormat="1" applyFont="1" applyFill="1" applyBorder="1" applyAlignment="1" applyProtection="1">
      <alignment horizontal="right" vertical="center"/>
    </xf>
    <xf numFmtId="3" fontId="1" fillId="21" borderId="88" xfId="0" applyNumberFormat="1" applyFont="1" applyFill="1" applyBorder="1" applyAlignment="1" applyProtection="1">
      <alignment horizontal="right" vertical="center"/>
    </xf>
    <xf numFmtId="3" fontId="1" fillId="21" borderId="92" xfId="0" applyNumberFormat="1" applyFont="1" applyFill="1" applyBorder="1" applyAlignment="1" applyProtection="1">
      <alignment horizontal="right" vertical="center"/>
    </xf>
    <xf numFmtId="3" fontId="1" fillId="21" borderId="8" xfId="0" applyNumberFormat="1" applyFont="1" applyFill="1" applyBorder="1" applyAlignment="1" applyProtection="1">
      <alignment horizontal="right" vertical="center"/>
    </xf>
    <xf numFmtId="3" fontId="1" fillId="21" borderId="97" xfId="0" applyNumberFormat="1" applyFont="1" applyFill="1" applyBorder="1" applyAlignment="1" applyProtection="1">
      <alignment horizontal="right" vertical="center"/>
    </xf>
    <xf numFmtId="3" fontId="1" fillId="21" borderId="14" xfId="0" applyNumberFormat="1" applyFont="1" applyFill="1" applyBorder="1" applyAlignment="1" applyProtection="1">
      <alignment horizontal="right" vertical="center"/>
    </xf>
    <xf numFmtId="3" fontId="1" fillId="21" borderId="3" xfId="0" applyNumberFormat="1" applyFont="1" applyFill="1" applyBorder="1" applyAlignment="1" applyProtection="1">
      <alignment horizontal="right" vertical="center"/>
    </xf>
    <xf numFmtId="3" fontId="1" fillId="21" borderId="12" xfId="0" applyNumberFormat="1" applyFont="1" applyFill="1" applyBorder="1" applyAlignment="1" applyProtection="1">
      <alignment horizontal="right" vertical="center"/>
    </xf>
    <xf numFmtId="3" fontId="1" fillId="21" borderId="67" xfId="0" applyNumberFormat="1" applyFont="1" applyFill="1" applyBorder="1" applyAlignment="1" applyProtection="1">
      <alignment horizontal="right" vertical="center"/>
    </xf>
    <xf numFmtId="3" fontId="1" fillId="21" borderId="36" xfId="0" applyNumberFormat="1" applyFont="1" applyFill="1" applyBorder="1" applyAlignment="1" applyProtection="1">
      <alignment horizontal="right" vertical="center"/>
    </xf>
    <xf numFmtId="3" fontId="1" fillId="21" borderId="37" xfId="0" applyNumberFormat="1" applyFont="1" applyFill="1" applyBorder="1" applyAlignment="1" applyProtection="1">
      <alignment horizontal="right" vertical="center"/>
    </xf>
    <xf numFmtId="3" fontId="1" fillId="21" borderId="60" xfId="0" applyNumberFormat="1" applyFont="1" applyFill="1" applyBorder="1" applyAlignment="1" applyProtection="1">
      <alignment horizontal="right" vertical="center"/>
    </xf>
    <xf numFmtId="3" fontId="1" fillId="21" borderId="137" xfId="0" applyNumberFormat="1" applyFont="1" applyFill="1" applyBorder="1" applyAlignment="1" applyProtection="1">
      <alignment horizontal="right" vertical="center"/>
    </xf>
    <xf numFmtId="3" fontId="1" fillId="21" borderId="98" xfId="0" applyNumberFormat="1" applyFont="1" applyFill="1" applyBorder="1" applyAlignment="1" applyProtection="1">
      <alignment horizontal="right" vertical="center"/>
    </xf>
    <xf numFmtId="3" fontId="1" fillId="21" borderId="29" xfId="0" applyNumberFormat="1" applyFont="1" applyFill="1" applyBorder="1" applyAlignment="1" applyProtection="1">
      <alignment horizontal="right" vertical="center"/>
    </xf>
    <xf numFmtId="3" fontId="1" fillId="21" borderId="101" xfId="0" applyNumberFormat="1" applyFont="1" applyFill="1" applyBorder="1" applyAlignment="1" applyProtection="1">
      <alignment horizontal="right" vertical="center"/>
    </xf>
    <xf numFmtId="3" fontId="1" fillId="21" borderId="62" xfId="0" applyNumberFormat="1" applyFont="1" applyFill="1" applyBorder="1" applyAlignment="1" applyProtection="1">
      <alignment horizontal="right" vertical="center"/>
    </xf>
    <xf numFmtId="3" fontId="1" fillId="21" borderId="38" xfId="0" applyNumberFormat="1" applyFont="1" applyFill="1" applyBorder="1" applyAlignment="1" applyProtection="1">
      <alignment horizontal="right" vertical="center"/>
    </xf>
    <xf numFmtId="3" fontId="1" fillId="21" borderId="10" xfId="0" applyNumberFormat="1" applyFont="1" applyFill="1" applyBorder="1" applyAlignment="1" applyProtection="1">
      <alignment horizontal="right" vertical="center"/>
    </xf>
    <xf numFmtId="3" fontId="1" fillId="21" borderId="170" xfId="0" applyNumberFormat="1" applyFont="1" applyFill="1" applyBorder="1" applyAlignment="1" applyProtection="1">
      <alignment horizontal="right" vertical="center"/>
    </xf>
    <xf numFmtId="3" fontId="1" fillId="21" borderId="151" xfId="0" applyNumberFormat="1" applyFont="1" applyFill="1" applyBorder="1" applyAlignment="1" applyProtection="1">
      <alignment horizontal="right" vertical="center"/>
    </xf>
    <xf numFmtId="3" fontId="1" fillId="21" borderId="13" xfId="0" applyNumberFormat="1" applyFont="1" applyFill="1" applyBorder="1" applyAlignment="1" applyProtection="1">
      <alignment horizontal="right" vertical="center"/>
    </xf>
    <xf numFmtId="3" fontId="1" fillId="21" borderId="123" xfId="0" applyNumberFormat="1" applyFont="1" applyFill="1" applyBorder="1" applyAlignment="1" applyProtection="1">
      <alignment horizontal="right" vertical="center"/>
    </xf>
    <xf numFmtId="3" fontId="1" fillId="21" borderId="143" xfId="0" applyNumberFormat="1" applyFont="1" applyFill="1" applyBorder="1" applyAlignment="1" applyProtection="1">
      <alignment horizontal="right" vertical="center"/>
    </xf>
    <xf numFmtId="3" fontId="1" fillId="21" borderId="126" xfId="0" applyNumberFormat="1" applyFont="1" applyFill="1" applyBorder="1" applyAlignment="1" applyProtection="1">
      <alignment horizontal="right" vertical="center"/>
    </xf>
    <xf numFmtId="3" fontId="1" fillId="20" borderId="153" xfId="0" applyNumberFormat="1" applyFont="1" applyFill="1" applyBorder="1" applyAlignment="1" applyProtection="1">
      <alignment horizontal="right" vertical="center"/>
    </xf>
    <xf numFmtId="3" fontId="1" fillId="20" borderId="185" xfId="0" applyNumberFormat="1" applyFont="1" applyFill="1" applyBorder="1" applyAlignment="1" applyProtection="1">
      <alignment horizontal="right" vertical="center"/>
    </xf>
    <xf numFmtId="3" fontId="1" fillId="20" borderId="85" xfId="0" applyNumberFormat="1" applyFont="1" applyFill="1" applyBorder="1" applyAlignment="1" applyProtection="1">
      <alignment horizontal="right" vertical="center"/>
    </xf>
    <xf numFmtId="3" fontId="1" fillId="20" borderId="58" xfId="0" applyNumberFormat="1" applyFont="1" applyFill="1" applyBorder="1" applyAlignment="1" applyProtection="1">
      <alignment horizontal="right" vertical="center"/>
    </xf>
    <xf numFmtId="3" fontId="1" fillId="20" borderId="57" xfId="0" applyNumberFormat="1" applyFont="1" applyFill="1" applyBorder="1" applyAlignment="1" applyProtection="1">
      <alignment horizontal="right" vertical="center"/>
    </xf>
    <xf numFmtId="3" fontId="1" fillId="20" borderId="88" xfId="0" applyNumberFormat="1" applyFont="1" applyFill="1" applyBorder="1" applyAlignment="1" applyProtection="1">
      <alignment horizontal="right" vertical="center"/>
    </xf>
    <xf numFmtId="3" fontId="1" fillId="20" borderId="92" xfId="0" applyNumberFormat="1" applyFont="1" applyFill="1" applyBorder="1" applyAlignment="1" applyProtection="1">
      <alignment horizontal="right" vertical="center"/>
    </xf>
    <xf numFmtId="3" fontId="35" fillId="20" borderId="83" xfId="0" applyNumberFormat="1" applyFont="1" applyFill="1" applyBorder="1" applyAlignment="1" applyProtection="1">
      <alignment horizontal="right" vertical="center"/>
    </xf>
    <xf numFmtId="3" fontId="35" fillId="20" borderId="92" xfId="0" applyNumberFormat="1" applyFont="1" applyFill="1" applyBorder="1" applyAlignment="1" applyProtection="1">
      <alignment horizontal="right" vertical="center"/>
    </xf>
    <xf numFmtId="3" fontId="1" fillId="20" borderId="8" xfId="0" applyNumberFormat="1" applyFont="1" applyFill="1" applyBorder="1" applyAlignment="1" applyProtection="1">
      <alignment horizontal="right" vertical="center"/>
    </xf>
    <xf numFmtId="3" fontId="1" fillId="20" borderId="136" xfId="0" applyNumberFormat="1" applyFont="1" applyFill="1" applyBorder="1" applyAlignment="1" applyProtection="1">
      <alignment horizontal="right" vertical="center"/>
    </xf>
    <xf numFmtId="3" fontId="1" fillId="20" borderId="97" xfId="0" applyNumberFormat="1" applyFont="1" applyFill="1" applyBorder="1" applyAlignment="1" applyProtection="1">
      <alignment horizontal="right" vertical="center"/>
    </xf>
    <xf numFmtId="3" fontId="1" fillId="20" borderId="14" xfId="0" applyNumberFormat="1" applyFont="1" applyFill="1" applyBorder="1" applyAlignment="1" applyProtection="1">
      <alignment horizontal="right" vertical="center"/>
    </xf>
    <xf numFmtId="3" fontId="1" fillId="20" borderId="3" xfId="0" applyNumberFormat="1" applyFont="1" applyFill="1" applyBorder="1" applyAlignment="1" applyProtection="1">
      <alignment horizontal="right" vertical="center"/>
    </xf>
    <xf numFmtId="3" fontId="1" fillId="20" borderId="12" xfId="0" applyNumberFormat="1" applyFont="1" applyFill="1" applyBorder="1" applyAlignment="1" applyProtection="1">
      <alignment horizontal="right" vertical="center"/>
    </xf>
    <xf numFmtId="3" fontId="1" fillId="20" borderId="67" xfId="0" applyNumberFormat="1" applyFont="1" applyFill="1" applyBorder="1" applyAlignment="1" applyProtection="1">
      <alignment horizontal="right" vertical="center"/>
    </xf>
    <xf numFmtId="3" fontId="1" fillId="20" borderId="36" xfId="0" applyNumberFormat="1" applyFont="1" applyFill="1" applyBorder="1" applyAlignment="1" applyProtection="1">
      <alignment horizontal="right" vertical="center"/>
    </xf>
    <xf numFmtId="3" fontId="35" fillId="20" borderId="33" xfId="0" applyNumberFormat="1" applyFont="1" applyFill="1" applyBorder="1" applyAlignment="1" applyProtection="1">
      <alignment horizontal="right" vertical="center"/>
    </xf>
    <xf numFmtId="3" fontId="35" fillId="20" borderId="34" xfId="0" applyNumberFormat="1" applyFont="1" applyFill="1" applyBorder="1" applyAlignment="1" applyProtection="1">
      <alignment horizontal="right" vertical="center"/>
    </xf>
    <xf numFmtId="3" fontId="1" fillId="20" borderId="37" xfId="0" applyNumberFormat="1" applyFont="1" applyFill="1" applyBorder="1" applyAlignment="1" applyProtection="1">
      <alignment horizontal="right" vertical="center"/>
    </xf>
    <xf numFmtId="3" fontId="1" fillId="20" borderId="60" xfId="0" applyNumberFormat="1" applyFont="1" applyFill="1" applyBorder="1" applyAlignment="1" applyProtection="1">
      <alignment horizontal="right" vertical="center"/>
    </xf>
    <xf numFmtId="3" fontId="1" fillId="20" borderId="137" xfId="0" applyNumberFormat="1" applyFont="1" applyFill="1" applyBorder="1" applyAlignment="1" applyProtection="1">
      <alignment horizontal="right" vertical="center"/>
    </xf>
    <xf numFmtId="3" fontId="1" fillId="20" borderId="98" xfId="0" applyNumberFormat="1" applyFont="1" applyFill="1" applyBorder="1" applyAlignment="1" applyProtection="1">
      <alignment horizontal="right" vertical="center"/>
    </xf>
    <xf numFmtId="3" fontId="1" fillId="20" borderId="29" xfId="0" applyNumberFormat="1" applyFont="1" applyFill="1" applyBorder="1" applyAlignment="1" applyProtection="1">
      <alignment horizontal="right" vertical="center"/>
    </xf>
    <xf numFmtId="3" fontId="1" fillId="20" borderId="101" xfId="0" applyNumberFormat="1" applyFont="1" applyFill="1" applyBorder="1" applyAlignment="1" applyProtection="1">
      <alignment horizontal="right" vertical="center"/>
    </xf>
    <xf numFmtId="3" fontId="1" fillId="20" borderId="62" xfId="0" applyNumberFormat="1" applyFont="1" applyFill="1" applyBorder="1" applyAlignment="1" applyProtection="1">
      <alignment horizontal="right" vertical="center"/>
    </xf>
    <xf numFmtId="3" fontId="1" fillId="20" borderId="38" xfId="0" applyNumberFormat="1" applyFont="1" applyFill="1" applyBorder="1" applyAlignment="1" applyProtection="1">
      <alignment horizontal="right" vertical="center"/>
    </xf>
    <xf numFmtId="3" fontId="35" fillId="20" borderId="35" xfId="0" applyNumberFormat="1" applyFont="1" applyFill="1" applyBorder="1" applyAlignment="1" applyProtection="1">
      <alignment horizontal="right" vertical="center"/>
    </xf>
    <xf numFmtId="3" fontId="35" fillId="20" borderId="36" xfId="0" applyNumberFormat="1" applyFont="1" applyFill="1" applyBorder="1" applyAlignment="1" applyProtection="1">
      <alignment horizontal="right" vertical="center"/>
    </xf>
    <xf numFmtId="3" fontId="1" fillId="20" borderId="10" xfId="0" applyNumberFormat="1" applyFont="1" applyFill="1" applyBorder="1" applyAlignment="1" applyProtection="1">
      <alignment horizontal="right" vertical="center"/>
    </xf>
    <xf numFmtId="3" fontId="1" fillId="20" borderId="170" xfId="0" applyNumberFormat="1" applyFont="1" applyFill="1" applyBorder="1" applyAlignment="1" applyProtection="1">
      <alignment horizontal="right" vertical="center"/>
    </xf>
    <xf numFmtId="3" fontId="1" fillId="20" borderId="151" xfId="0" applyNumberFormat="1" applyFont="1" applyFill="1" applyBorder="1" applyAlignment="1" applyProtection="1">
      <alignment horizontal="right" vertical="center"/>
    </xf>
    <xf numFmtId="3" fontId="1" fillId="20" borderId="13" xfId="0" applyNumberFormat="1" applyFont="1" applyFill="1" applyBorder="1" applyAlignment="1" applyProtection="1">
      <alignment horizontal="right" vertical="center"/>
    </xf>
    <xf numFmtId="3" fontId="1" fillId="20" borderId="123" xfId="0" applyNumberFormat="1" applyFont="1" applyFill="1" applyBorder="1" applyAlignment="1" applyProtection="1">
      <alignment horizontal="right" vertical="center"/>
    </xf>
    <xf numFmtId="3" fontId="1" fillId="20" borderId="143" xfId="0" applyNumberFormat="1" applyFont="1" applyFill="1" applyBorder="1" applyAlignment="1" applyProtection="1">
      <alignment horizontal="right" vertical="center"/>
    </xf>
    <xf numFmtId="3" fontId="1" fillId="20" borderId="126" xfId="0" applyNumberFormat="1" applyFont="1" applyFill="1" applyBorder="1" applyAlignment="1" applyProtection="1">
      <alignment horizontal="right" vertical="center"/>
    </xf>
    <xf numFmtId="3" fontId="35" fillId="20" borderId="82" xfId="0" applyNumberFormat="1" applyFont="1" applyFill="1" applyBorder="1" applyAlignment="1" applyProtection="1">
      <alignment horizontal="right" vertical="center"/>
    </xf>
    <xf numFmtId="3" fontId="35" fillId="20" borderId="118" xfId="0" applyNumberFormat="1" applyFont="1" applyFill="1" applyBorder="1" applyAlignment="1" applyProtection="1">
      <alignment horizontal="right" vertical="center"/>
    </xf>
    <xf numFmtId="0" fontId="37" fillId="18" borderId="181" xfId="0" applyNumberFormat="1" applyFont="1" applyFill="1" applyBorder="1" applyAlignment="1" applyProtection="1">
      <alignment horizontal="left" vertical="top" wrapText="1"/>
    </xf>
    <xf numFmtId="49" fontId="37" fillId="18" borderId="182" xfId="0" applyNumberFormat="1" applyFont="1" applyFill="1" applyBorder="1" applyAlignment="1" applyProtection="1">
      <alignment horizontal="left" vertical="top" wrapText="1"/>
    </xf>
    <xf numFmtId="0" fontId="37" fillId="18" borderId="174" xfId="0" applyNumberFormat="1" applyFont="1" applyFill="1" applyBorder="1" applyAlignment="1" applyProtection="1">
      <alignment horizontal="left" vertical="top" wrapText="1"/>
    </xf>
    <xf numFmtId="0" fontId="37" fillId="18" borderId="184" xfId="0" applyNumberFormat="1" applyFont="1" applyFill="1" applyBorder="1" applyAlignment="1" applyProtection="1">
      <alignment horizontal="left" vertical="top" wrapText="1"/>
    </xf>
    <xf numFmtId="0" fontId="37" fillId="18" borderId="175" xfId="0" applyNumberFormat="1" applyFont="1" applyFill="1" applyBorder="1" applyAlignment="1" applyProtection="1">
      <alignment horizontal="left" vertical="top" wrapText="1"/>
    </xf>
    <xf numFmtId="0" fontId="37" fillId="18" borderId="183" xfId="0" applyNumberFormat="1" applyFont="1" applyFill="1" applyBorder="1" applyAlignment="1" applyProtection="1">
      <alignment horizontal="left" vertical="top" wrapText="1"/>
    </xf>
    <xf numFmtId="49" fontId="37" fillId="18" borderId="181" xfId="0" applyNumberFormat="1" applyFont="1" applyFill="1" applyBorder="1" applyAlignment="1" applyProtection="1">
      <alignment horizontal="left" vertical="top" wrapText="1"/>
    </xf>
    <xf numFmtId="0" fontId="37" fillId="18" borderId="173" xfId="0" applyNumberFormat="1" applyFont="1" applyFill="1" applyBorder="1" applyAlignment="1" applyProtection="1">
      <alignment horizontal="left" vertical="top" wrapText="1"/>
    </xf>
    <xf numFmtId="49" fontId="37" fillId="0" borderId="0" xfId="0" applyNumberFormat="1" applyFont="1" applyFill="1" applyBorder="1" applyAlignment="1" applyProtection="1">
      <alignment horizontal="left" vertical="top" wrapText="1"/>
    </xf>
    <xf numFmtId="0" fontId="37" fillId="18" borderId="182" xfId="0" applyNumberFormat="1" applyFont="1" applyFill="1" applyBorder="1" applyAlignment="1" applyProtection="1">
      <alignment horizontal="left" vertical="top" wrapText="1"/>
    </xf>
    <xf numFmtId="49" fontId="70" fillId="18" borderId="182" xfId="0" applyNumberFormat="1" applyFont="1" applyFill="1" applyBorder="1" applyAlignment="1" applyProtection="1">
      <alignment horizontal="left" vertical="top" wrapText="1"/>
    </xf>
    <xf numFmtId="0" fontId="70" fillId="18" borderId="181" xfId="0" applyNumberFormat="1" applyFont="1" applyFill="1" applyBorder="1" applyAlignment="1" applyProtection="1">
      <alignment horizontal="left" vertical="top" wrapText="1"/>
    </xf>
    <xf numFmtId="0" fontId="70" fillId="18" borderId="174" xfId="0" applyNumberFormat="1" applyFont="1" applyFill="1" applyBorder="1" applyAlignment="1" applyProtection="1">
      <alignment horizontal="left" vertical="top" wrapText="1"/>
    </xf>
    <xf numFmtId="0" fontId="70" fillId="18" borderId="184" xfId="0" applyNumberFormat="1" applyFont="1" applyFill="1" applyBorder="1" applyAlignment="1" applyProtection="1">
      <alignment horizontal="left" vertical="top" wrapText="1"/>
    </xf>
    <xf numFmtId="0" fontId="70" fillId="18" borderId="175" xfId="0" applyNumberFormat="1" applyFont="1" applyFill="1" applyBorder="1" applyAlignment="1" applyProtection="1">
      <alignment horizontal="left" vertical="top" wrapText="1"/>
    </xf>
    <xf numFmtId="0" fontId="70" fillId="18" borderId="183" xfId="0" applyNumberFormat="1" applyFont="1" applyFill="1" applyBorder="1" applyAlignment="1" applyProtection="1">
      <alignment horizontal="left" vertical="top" wrapText="1"/>
    </xf>
    <xf numFmtId="49" fontId="70" fillId="18" borderId="181" xfId="0" applyNumberFormat="1" applyFont="1" applyFill="1" applyBorder="1" applyAlignment="1" applyProtection="1">
      <alignment horizontal="left" vertical="top" wrapText="1"/>
    </xf>
    <xf numFmtId="0" fontId="70" fillId="18" borderId="173" xfId="0" applyNumberFormat="1" applyFont="1" applyFill="1" applyBorder="1" applyAlignment="1" applyProtection="1">
      <alignment horizontal="left" vertical="top" wrapText="1"/>
    </xf>
    <xf numFmtId="49" fontId="70" fillId="0" borderId="0" xfId="0" applyNumberFormat="1" applyFont="1" applyFill="1" applyBorder="1" applyAlignment="1" applyProtection="1">
      <alignment horizontal="left" vertical="top" wrapText="1"/>
    </xf>
    <xf numFmtId="0" fontId="70" fillId="18" borderId="169" xfId="0" applyNumberFormat="1" applyFont="1" applyFill="1" applyBorder="1" applyAlignment="1" applyProtection="1">
      <alignment horizontal="left" vertical="top" wrapText="1"/>
    </xf>
    <xf numFmtId="0" fontId="70" fillId="18" borderId="71" xfId="0" applyNumberFormat="1" applyFont="1" applyFill="1" applyBorder="1" applyAlignment="1" applyProtection="1">
      <alignment horizontal="left" vertical="top" wrapText="1"/>
    </xf>
    <xf numFmtId="0" fontId="70" fillId="18" borderId="171" xfId="0" applyNumberFormat="1" applyFont="1" applyFill="1" applyBorder="1" applyAlignment="1" applyProtection="1">
      <alignment horizontal="left" vertical="top" wrapText="1"/>
    </xf>
    <xf numFmtId="49" fontId="69" fillId="0" borderId="0" xfId="0" applyNumberFormat="1" applyFont="1" applyFill="1" applyBorder="1" applyAlignment="1" applyProtection="1">
      <alignment horizontal="left" vertical="top" wrapText="1"/>
    </xf>
    <xf numFmtId="3" fontId="37" fillId="18" borderId="182" xfId="0" applyNumberFormat="1" applyFont="1" applyFill="1" applyBorder="1" applyAlignment="1" applyProtection="1">
      <alignment horizontal="left" vertical="top" wrapText="1"/>
    </xf>
    <xf numFmtId="3" fontId="37" fillId="18" borderId="175" xfId="0" applyNumberFormat="1" applyFont="1" applyFill="1" applyBorder="1" applyAlignment="1" applyProtection="1">
      <alignment horizontal="left" vertical="top" wrapText="1"/>
    </xf>
    <xf numFmtId="3" fontId="37" fillId="18" borderId="179" xfId="0" applyNumberFormat="1" applyFont="1" applyFill="1" applyBorder="1" applyAlignment="1" applyProtection="1">
      <alignment horizontal="left" vertical="top" wrapText="1"/>
    </xf>
    <xf numFmtId="3" fontId="37" fillId="18" borderId="189" xfId="0" applyNumberFormat="1" applyFont="1" applyFill="1" applyBorder="1" applyAlignment="1" applyProtection="1">
      <alignment horizontal="left" vertical="top" wrapText="1"/>
    </xf>
    <xf numFmtId="3" fontId="37" fillId="18" borderId="181" xfId="0" applyNumberFormat="1" applyFont="1" applyFill="1" applyBorder="1" applyAlignment="1" applyProtection="1">
      <alignment horizontal="left" vertical="top" wrapText="1"/>
    </xf>
    <xf numFmtId="3" fontId="70" fillId="18" borderId="0" xfId="0" applyNumberFormat="1" applyFont="1" applyFill="1" applyBorder="1" applyAlignment="1" applyProtection="1">
      <alignment horizontal="left" vertical="top" wrapText="1"/>
    </xf>
    <xf numFmtId="3" fontId="70" fillId="18" borderId="159" xfId="0" applyNumberFormat="1" applyFont="1" applyFill="1" applyBorder="1" applyAlignment="1" applyProtection="1">
      <alignment horizontal="left" vertical="top" wrapText="1"/>
    </xf>
    <xf numFmtId="3" fontId="70" fillId="18" borderId="180" xfId="0" applyNumberFormat="1" applyFont="1" applyFill="1" applyBorder="1" applyAlignment="1" applyProtection="1">
      <alignment horizontal="left" vertical="top" wrapText="1"/>
    </xf>
    <xf numFmtId="3" fontId="70" fillId="18" borderId="71" xfId="0" applyNumberFormat="1" applyFont="1" applyFill="1" applyBorder="1" applyAlignment="1" applyProtection="1">
      <alignment horizontal="left" vertical="top" wrapText="1"/>
    </xf>
    <xf numFmtId="3" fontId="37" fillId="18" borderId="176" xfId="0" applyNumberFormat="1" applyFont="1" applyFill="1" applyBorder="1" applyAlignment="1" applyProtection="1">
      <alignment horizontal="left" vertical="top" wrapText="1"/>
    </xf>
    <xf numFmtId="3" fontId="37" fillId="18" borderId="188" xfId="0" applyNumberFormat="1" applyFont="1" applyFill="1" applyBorder="1" applyAlignment="1" applyProtection="1">
      <alignment horizontal="left" vertical="top" wrapText="1"/>
    </xf>
    <xf numFmtId="3" fontId="70" fillId="18" borderId="176" xfId="0" applyNumberFormat="1" applyFont="1" applyFill="1" applyBorder="1" applyAlignment="1" applyProtection="1">
      <alignment horizontal="left" vertical="top" wrapText="1"/>
    </xf>
    <xf numFmtId="3" fontId="70" fillId="18" borderId="64" xfId="0" applyNumberFormat="1" applyFont="1" applyFill="1" applyBorder="1" applyAlignment="1" applyProtection="1">
      <alignment horizontal="left" vertical="top" wrapText="1"/>
    </xf>
    <xf numFmtId="0" fontId="37" fillId="18" borderId="176" xfId="0" applyNumberFormat="1" applyFont="1" applyFill="1" applyBorder="1" applyAlignment="1" applyProtection="1">
      <alignment horizontal="left" vertical="top" wrapText="1"/>
    </xf>
    <xf numFmtId="0" fontId="70" fillId="18" borderId="1" xfId="0" applyNumberFormat="1" applyFont="1" applyFill="1" applyBorder="1" applyAlignment="1" applyProtection="1">
      <alignment horizontal="left" vertical="top" wrapText="1"/>
    </xf>
    <xf numFmtId="3" fontId="70" fillId="18" borderId="187" xfId="0" applyNumberFormat="1" applyFont="1" applyFill="1" applyBorder="1" applyAlignment="1" applyProtection="1">
      <alignment horizontal="left" vertical="top" wrapText="1"/>
    </xf>
    <xf numFmtId="3" fontId="70" fillId="18" borderId="1" xfId="0" applyNumberFormat="1" applyFont="1" applyFill="1" applyBorder="1" applyAlignment="1" applyProtection="1">
      <alignment horizontal="left" vertical="top" wrapText="1"/>
    </xf>
    <xf numFmtId="3" fontId="37" fillId="18" borderId="175" xfId="0" applyNumberFormat="1" applyFont="1" applyFill="1" applyBorder="1" applyAlignment="1" applyProtection="1">
      <alignment horizontal="left" vertical="center" wrapText="1"/>
    </xf>
    <xf numFmtId="3" fontId="37" fillId="18" borderId="181" xfId="0" applyNumberFormat="1" applyFont="1" applyFill="1" applyBorder="1" applyAlignment="1" applyProtection="1">
      <alignment horizontal="left" vertical="center" wrapText="1"/>
    </xf>
    <xf numFmtId="0" fontId="70" fillId="18" borderId="190" xfId="0" applyNumberFormat="1" applyFont="1" applyFill="1" applyBorder="1" applyAlignment="1" applyProtection="1">
      <alignment horizontal="left" vertical="top" wrapText="1"/>
    </xf>
    <xf numFmtId="3" fontId="70" fillId="18" borderId="187" xfId="0" applyNumberFormat="1" applyFont="1" applyFill="1" applyBorder="1" applyAlignment="1" applyProtection="1">
      <alignment horizontal="left" vertical="center" wrapText="1"/>
    </xf>
    <xf numFmtId="3" fontId="70" fillId="18" borderId="166" xfId="0" applyNumberFormat="1" applyFont="1" applyFill="1" applyBorder="1" applyAlignment="1" applyProtection="1">
      <alignment horizontal="left" vertical="center" wrapText="1"/>
    </xf>
    <xf numFmtId="0" fontId="0" fillId="18" borderId="172" xfId="0" applyFill="1" applyBorder="1" applyAlignment="1" applyProtection="1">
      <alignment horizontal="left" vertical="top"/>
    </xf>
    <xf numFmtId="0" fontId="0" fillId="18" borderId="173" xfId="0" applyFill="1" applyBorder="1" applyAlignment="1" applyProtection="1">
      <alignment horizontal="left" vertical="top"/>
    </xf>
    <xf numFmtId="0" fontId="33" fillId="18" borderId="174" xfId="0" applyFont="1" applyFill="1" applyBorder="1" applyAlignment="1" applyProtection="1">
      <alignment horizontal="left" vertical="top"/>
    </xf>
    <xf numFmtId="0" fontId="33" fillId="18" borderId="175" xfId="0" applyFont="1" applyFill="1" applyBorder="1" applyAlignment="1" applyProtection="1">
      <alignment horizontal="left" vertical="top"/>
    </xf>
    <xf numFmtId="0" fontId="0" fillId="18" borderId="174" xfId="0" applyFill="1" applyBorder="1" applyAlignment="1" applyProtection="1">
      <alignment horizontal="left" vertical="top"/>
    </xf>
    <xf numFmtId="0" fontId="0" fillId="18" borderId="175" xfId="0" applyFill="1" applyBorder="1" applyAlignment="1" applyProtection="1">
      <alignment horizontal="left" vertical="top"/>
    </xf>
    <xf numFmtId="0" fontId="10" fillId="0" borderId="0" xfId="0" applyFont="1" applyAlignment="1" applyProtection="1">
      <alignment vertical="center"/>
    </xf>
    <xf numFmtId="0" fontId="6" fillId="0" borderId="0" xfId="1" applyFont="1" applyFill="1" applyAlignment="1" applyProtection="1">
      <alignment vertical="center"/>
    </xf>
    <xf numFmtId="0" fontId="8" fillId="0" borderId="0" xfId="0" applyFont="1" applyAlignment="1" applyProtection="1">
      <alignment vertical="center"/>
    </xf>
    <xf numFmtId="0" fontId="4" fillId="0" borderId="0" xfId="0" applyFont="1" applyAlignment="1" applyProtection="1">
      <alignment vertical="center"/>
    </xf>
    <xf numFmtId="0" fontId="4" fillId="0" borderId="0" xfId="0" applyFont="1" applyFill="1" applyAlignment="1" applyProtection="1">
      <alignment vertical="center"/>
    </xf>
    <xf numFmtId="0" fontId="10" fillId="0" borderId="0" xfId="0" applyFont="1" applyFill="1" applyBorder="1" applyAlignment="1" applyProtection="1">
      <alignment vertical="center"/>
    </xf>
    <xf numFmtId="0" fontId="0" fillId="0" borderId="0" xfId="0" applyAlignment="1" applyProtection="1"/>
    <xf numFmtId="0" fontId="49" fillId="20" borderId="0" xfId="0" applyFont="1" applyFill="1" applyBorder="1" applyAlignment="1" applyProtection="1">
      <alignment horizontal="left" vertical="center" wrapText="1"/>
    </xf>
    <xf numFmtId="0" fontId="49" fillId="21" borderId="0" xfId="0" applyFont="1" applyFill="1" applyBorder="1" applyAlignment="1" applyProtection="1">
      <alignment horizontal="left" vertical="center" wrapText="1"/>
    </xf>
    <xf numFmtId="3" fontId="35" fillId="0" borderId="103" xfId="0" applyNumberFormat="1" applyFont="1" applyFill="1" applyBorder="1" applyAlignment="1" applyProtection="1">
      <alignment horizontal="right" vertical="top"/>
      <protection locked="0"/>
    </xf>
    <xf numFmtId="3" fontId="35" fillId="0" borderId="104" xfId="0" applyNumberFormat="1" applyFont="1" applyFill="1" applyBorder="1" applyAlignment="1" applyProtection="1">
      <alignment horizontal="right" vertical="top"/>
      <protection locked="0"/>
    </xf>
    <xf numFmtId="3" fontId="35" fillId="0" borderId="105" xfId="0" applyNumberFormat="1" applyFont="1" applyFill="1" applyBorder="1" applyAlignment="1" applyProtection="1">
      <alignment horizontal="right" vertical="top"/>
      <protection locked="0"/>
    </xf>
    <xf numFmtId="3" fontId="35" fillId="0" borderId="106" xfId="0" applyNumberFormat="1" applyFont="1" applyFill="1" applyBorder="1" applyAlignment="1" applyProtection="1">
      <alignment horizontal="right" vertical="top"/>
      <protection locked="0"/>
    </xf>
    <xf numFmtId="3" fontId="35" fillId="0" borderId="114" xfId="0" applyNumberFormat="1" applyFont="1" applyFill="1" applyBorder="1" applyAlignment="1" applyProtection="1">
      <alignment horizontal="right" vertical="top"/>
      <protection locked="0"/>
    </xf>
    <xf numFmtId="3" fontId="35" fillId="0" borderId="115" xfId="0" applyNumberFormat="1" applyFont="1" applyFill="1" applyBorder="1" applyAlignment="1" applyProtection="1">
      <alignment horizontal="right" vertical="top"/>
      <protection locked="0"/>
    </xf>
    <xf numFmtId="3" fontId="35" fillId="0" borderId="120" xfId="0" applyNumberFormat="1" applyFont="1" applyFill="1" applyBorder="1" applyAlignment="1" applyProtection="1">
      <alignment vertical="top"/>
      <protection locked="0"/>
    </xf>
    <xf numFmtId="3" fontId="35" fillId="0" borderId="19" xfId="0" applyNumberFormat="1" applyFont="1" applyFill="1" applyBorder="1" applyAlignment="1" applyProtection="1">
      <alignment vertical="top"/>
      <protection locked="0"/>
    </xf>
    <xf numFmtId="3" fontId="35" fillId="0" borderId="121" xfId="0" applyNumberFormat="1" applyFont="1" applyFill="1" applyBorder="1" applyAlignment="1" applyProtection="1">
      <alignment vertical="top"/>
      <protection locked="0"/>
    </xf>
    <xf numFmtId="0" fontId="32" fillId="0" borderId="0" xfId="0" applyFont="1" applyAlignment="1" applyProtection="1">
      <alignment vertical="center"/>
    </xf>
    <xf numFmtId="0" fontId="0" fillId="0" borderId="0" xfId="0" applyFont="1" applyProtection="1"/>
    <xf numFmtId="0" fontId="2" fillId="0" borderId="0" xfId="0" applyFont="1" applyAlignment="1" applyProtection="1">
      <alignment vertical="center"/>
    </xf>
    <xf numFmtId="0" fontId="2" fillId="4" borderId="0" xfId="0" applyFont="1" applyFill="1" applyProtection="1"/>
    <xf numFmtId="0" fontId="0" fillId="0" borderId="0" xfId="0" applyFont="1" applyAlignment="1" applyProtection="1">
      <alignment vertical="center"/>
    </xf>
    <xf numFmtId="0" fontId="0" fillId="0" borderId="0" xfId="0" applyFont="1" applyFill="1" applyBorder="1" applyAlignment="1" applyProtection="1">
      <alignment vertical="center"/>
    </xf>
    <xf numFmtId="0" fontId="35" fillId="20" borderId="0" xfId="0" applyFont="1" applyFill="1" applyBorder="1" applyAlignment="1" applyProtection="1">
      <alignment vertical="center"/>
    </xf>
    <xf numFmtId="0" fontId="43" fillId="20" borderId="0" xfId="0" applyFont="1" applyFill="1" applyProtection="1"/>
    <xf numFmtId="0" fontId="45" fillId="20" borderId="0" xfId="0" applyFont="1" applyFill="1" applyProtection="1"/>
    <xf numFmtId="0" fontId="47" fillId="20" borderId="0" xfId="0" applyFont="1" applyFill="1" applyProtection="1"/>
    <xf numFmtId="0" fontId="46" fillId="20" borderId="0" xfId="0" applyFont="1" applyFill="1" applyProtection="1"/>
    <xf numFmtId="0" fontId="44" fillId="20" borderId="0" xfId="0" applyFont="1" applyFill="1" applyProtection="1"/>
    <xf numFmtId="0" fontId="42" fillId="20" borderId="0" xfId="0" applyFont="1" applyFill="1" applyProtection="1"/>
    <xf numFmtId="0" fontId="41" fillId="20" borderId="0" xfId="0" applyFont="1" applyFill="1" applyAlignment="1" applyProtection="1"/>
    <xf numFmtId="0" fontId="41" fillId="21" borderId="0" xfId="0" applyFont="1" applyFill="1" applyAlignment="1" applyProtection="1">
      <alignment vertical="center"/>
    </xf>
    <xf numFmtId="0" fontId="35" fillId="21" borderId="0" xfId="0" applyFont="1" applyFill="1" applyBorder="1" applyAlignment="1" applyProtection="1">
      <alignment vertical="center"/>
    </xf>
    <xf numFmtId="0" fontId="43" fillId="21" borderId="0" xfId="0" applyFont="1" applyFill="1" applyProtection="1"/>
    <xf numFmtId="0" fontId="45" fillId="21" borderId="0" xfId="0" applyFont="1" applyFill="1" applyProtection="1"/>
    <xf numFmtId="0" fontId="47" fillId="21" borderId="0" xfId="0" applyFont="1" applyFill="1" applyProtection="1"/>
    <xf numFmtId="0" fontId="46" fillId="21" borderId="0" xfId="0" applyFont="1" applyFill="1" applyProtection="1"/>
    <xf numFmtId="0" fontId="44" fillId="21" borderId="0" xfId="0" applyFont="1" applyFill="1" applyProtection="1"/>
    <xf numFmtId="0" fontId="42" fillId="21" borderId="0" xfId="0" applyFont="1" applyFill="1" applyProtection="1"/>
    <xf numFmtId="3" fontId="35" fillId="20" borderId="93" xfId="0" applyNumberFormat="1" applyFont="1" applyFill="1" applyBorder="1" applyAlignment="1" applyProtection="1">
      <alignment vertical="center"/>
    </xf>
    <xf numFmtId="3" fontId="35" fillId="21" borderId="14" xfId="0" applyNumberFormat="1" applyFont="1" applyFill="1" applyBorder="1" applyAlignment="1" applyProtection="1">
      <alignment horizontal="right" vertical="center"/>
    </xf>
    <xf numFmtId="3" fontId="35" fillId="21" borderId="7" xfId="0" applyNumberFormat="1" applyFont="1" applyFill="1" applyBorder="1" applyAlignment="1" applyProtection="1">
      <alignment horizontal="right" vertical="center"/>
    </xf>
    <xf numFmtId="3" fontId="35" fillId="21" borderId="12" xfId="0" applyNumberFormat="1" applyFont="1" applyFill="1" applyBorder="1" applyAlignment="1" applyProtection="1">
      <alignment horizontal="right" vertical="center"/>
    </xf>
    <xf numFmtId="3" fontId="35" fillId="21" borderId="9" xfId="0" applyNumberFormat="1" applyFont="1" applyFill="1" applyBorder="1" applyAlignment="1" applyProtection="1">
      <alignment horizontal="right" vertical="center"/>
    </xf>
    <xf numFmtId="3" fontId="35" fillId="21" borderId="66" xfId="0" applyNumberFormat="1" applyFont="1" applyFill="1" applyBorder="1" applyAlignment="1" applyProtection="1">
      <alignment horizontal="right" vertical="center"/>
    </xf>
    <xf numFmtId="3" fontId="35" fillId="21" borderId="96" xfId="0" applyNumberFormat="1" applyFont="1" applyFill="1" applyBorder="1" applyAlignment="1" applyProtection="1">
      <alignment horizontal="right" vertical="center"/>
    </xf>
    <xf numFmtId="3" fontId="35" fillId="21" borderId="67" xfId="0" applyNumberFormat="1" applyFont="1" applyFill="1" applyBorder="1" applyAlignment="1" applyProtection="1">
      <alignment horizontal="right" vertical="center"/>
    </xf>
    <xf numFmtId="3" fontId="35" fillId="21" borderId="97" xfId="0" applyNumberFormat="1" applyFont="1" applyFill="1" applyBorder="1" applyAlignment="1" applyProtection="1">
      <alignment horizontal="right" vertical="center"/>
    </xf>
    <xf numFmtId="3" fontId="35" fillId="21" borderId="62" xfId="0" applyNumberFormat="1" applyFont="1" applyFill="1" applyBorder="1" applyAlignment="1" applyProtection="1">
      <alignment horizontal="right" vertical="center"/>
    </xf>
    <xf numFmtId="3" fontId="35" fillId="21" borderId="98" xfId="0" applyNumberFormat="1" applyFont="1" applyFill="1" applyBorder="1" applyAlignment="1" applyProtection="1">
      <alignment horizontal="right" vertical="center"/>
    </xf>
    <xf numFmtId="3" fontId="35" fillId="21" borderId="87" xfId="0" applyNumberFormat="1" applyFont="1" applyFill="1" applyBorder="1" applyAlignment="1" applyProtection="1">
      <alignment horizontal="right" vertical="center"/>
    </xf>
    <xf numFmtId="3" fontId="35" fillId="21" borderId="147" xfId="0" applyNumberFormat="1" applyFont="1" applyFill="1" applyBorder="1" applyAlignment="1" applyProtection="1">
      <alignment horizontal="right" vertical="center"/>
    </xf>
    <xf numFmtId="3" fontId="35" fillId="21" borderId="163" xfId="0" applyNumberFormat="1" applyFont="1" applyFill="1" applyBorder="1" applyAlignment="1" applyProtection="1">
      <alignment horizontal="right" vertical="center"/>
    </xf>
    <xf numFmtId="3" fontId="35" fillId="21" borderId="36" xfId="0" applyNumberFormat="1" applyFont="1" applyFill="1" applyBorder="1" applyAlignment="1" applyProtection="1">
      <alignment vertical="center"/>
    </xf>
    <xf numFmtId="3" fontId="35" fillId="21" borderId="118" xfId="0" applyNumberFormat="1" applyFont="1" applyFill="1" applyBorder="1" applyAlignment="1" applyProtection="1">
      <alignment vertical="center"/>
    </xf>
    <xf numFmtId="0" fontId="49" fillId="20" borderId="171" xfId="0" applyFont="1" applyFill="1" applyBorder="1" applyAlignment="1" applyProtection="1">
      <alignment horizontal="center" vertical="center" wrapText="1"/>
    </xf>
    <xf numFmtId="0" fontId="49" fillId="20" borderId="71" xfId="0" applyFont="1" applyFill="1" applyBorder="1" applyAlignment="1" applyProtection="1">
      <alignment horizontal="center" vertical="center" wrapText="1"/>
    </xf>
    <xf numFmtId="3" fontId="35" fillId="20" borderId="55" xfId="0" applyNumberFormat="1" applyFont="1" applyFill="1" applyBorder="1" applyAlignment="1" applyProtection="1">
      <alignment horizontal="right" vertical="center"/>
    </xf>
    <xf numFmtId="3" fontId="35" fillId="20" borderId="92" xfId="0" applyNumberFormat="1" applyFont="1" applyFill="1" applyBorder="1" applyAlignment="1" applyProtection="1">
      <alignment vertical="center"/>
    </xf>
    <xf numFmtId="3" fontId="35" fillId="20" borderId="83" xfId="0" applyNumberFormat="1" applyFont="1" applyFill="1" applyBorder="1" applyAlignment="1" applyProtection="1">
      <alignment vertical="center"/>
    </xf>
    <xf numFmtId="3" fontId="35" fillId="20" borderId="36" xfId="0" applyNumberFormat="1" applyFont="1" applyFill="1" applyBorder="1" applyAlignment="1" applyProtection="1">
      <alignment vertical="center"/>
    </xf>
    <xf numFmtId="3" fontId="35" fillId="20" borderId="118" xfId="0" applyNumberFormat="1" applyFont="1" applyFill="1" applyBorder="1" applyAlignment="1" applyProtection="1">
      <alignment vertical="center"/>
    </xf>
    <xf numFmtId="3" fontId="35" fillId="20" borderId="66" xfId="0" applyNumberFormat="1" applyFont="1" applyFill="1" applyBorder="1" applyAlignment="1" applyProtection="1">
      <alignment horizontal="right" vertical="center"/>
    </xf>
    <xf numFmtId="3" fontId="35" fillId="20" borderId="96" xfId="0" applyNumberFormat="1" applyFont="1" applyFill="1" applyBorder="1" applyAlignment="1" applyProtection="1">
      <alignment horizontal="right" vertical="center"/>
    </xf>
    <xf numFmtId="3" fontId="35" fillId="20" borderId="67" xfId="0" applyNumberFormat="1" applyFont="1" applyFill="1" applyBorder="1" applyAlignment="1" applyProtection="1">
      <alignment horizontal="right" vertical="center"/>
    </xf>
    <xf numFmtId="3" fontId="35" fillId="20" borderId="97" xfId="0" applyNumberFormat="1" applyFont="1" applyFill="1" applyBorder="1" applyAlignment="1" applyProtection="1">
      <alignment horizontal="right" vertical="center"/>
    </xf>
    <xf numFmtId="3" fontId="35" fillId="20" borderId="87" xfId="0" applyNumberFormat="1" applyFont="1" applyFill="1" applyBorder="1" applyAlignment="1" applyProtection="1">
      <alignment horizontal="right" vertical="center"/>
    </xf>
    <xf numFmtId="3" fontId="35" fillId="20" borderId="62" xfId="0" applyNumberFormat="1" applyFont="1" applyFill="1" applyBorder="1" applyAlignment="1" applyProtection="1">
      <alignment horizontal="right" vertical="center"/>
    </xf>
    <xf numFmtId="3" fontId="35" fillId="20" borderId="98" xfId="0" applyNumberFormat="1" applyFont="1" applyFill="1" applyBorder="1" applyAlignment="1" applyProtection="1">
      <alignment horizontal="right" vertical="center"/>
    </xf>
    <xf numFmtId="3" fontId="35" fillId="20" borderId="147" xfId="0" applyNumberFormat="1" applyFont="1" applyFill="1" applyBorder="1" applyAlignment="1" applyProtection="1">
      <alignment horizontal="right" vertical="center"/>
    </xf>
    <xf numFmtId="3" fontId="35" fillId="20" borderId="163" xfId="0" applyNumberFormat="1" applyFont="1" applyFill="1" applyBorder="1" applyAlignment="1" applyProtection="1">
      <alignment horizontal="right" vertical="center"/>
    </xf>
    <xf numFmtId="3" fontId="35" fillId="20" borderId="14" xfId="0" applyNumberFormat="1" applyFont="1" applyFill="1" applyBorder="1" applyAlignment="1" applyProtection="1">
      <alignment horizontal="right" vertical="center"/>
    </xf>
    <xf numFmtId="3" fontId="35" fillId="20" borderId="7" xfId="0" applyNumberFormat="1" applyFont="1" applyFill="1" applyBorder="1" applyAlignment="1" applyProtection="1">
      <alignment horizontal="right" vertical="center"/>
    </xf>
    <xf numFmtId="3" fontId="35" fillId="20" borderId="12" xfId="0" applyNumberFormat="1" applyFont="1" applyFill="1" applyBorder="1" applyAlignment="1" applyProtection="1">
      <alignment horizontal="right" vertical="center"/>
    </xf>
    <xf numFmtId="3" fontId="35" fillId="20" borderId="141" xfId="0" applyNumberFormat="1" applyFont="1" applyFill="1" applyBorder="1" applyAlignment="1" applyProtection="1">
      <alignment horizontal="right" vertical="center"/>
    </xf>
    <xf numFmtId="3" fontId="35" fillId="20" borderId="9" xfId="0" applyNumberFormat="1" applyFont="1" applyFill="1" applyBorder="1" applyAlignment="1" applyProtection="1">
      <alignment horizontal="right" vertical="center"/>
    </xf>
    <xf numFmtId="0" fontId="0" fillId="0" borderId="35" xfId="0" applyBorder="1" applyProtection="1">
      <protection locked="0"/>
    </xf>
    <xf numFmtId="0" fontId="49" fillId="0" borderId="28" xfId="0" applyFont="1" applyFill="1" applyBorder="1" applyAlignment="1" applyProtection="1">
      <alignment horizontal="center" vertical="center" wrapText="1"/>
      <protection locked="0"/>
    </xf>
    <xf numFmtId="0" fontId="32" fillId="0" borderId="0" xfId="0" applyFont="1" applyAlignment="1" applyProtection="1">
      <alignment horizontal="center" vertical="center"/>
    </xf>
    <xf numFmtId="0" fontId="35" fillId="8" borderId="245" xfId="0" applyFont="1" applyFill="1" applyBorder="1" applyAlignment="1" applyProtection="1">
      <alignment horizontal="left" vertical="top" wrapText="1"/>
    </xf>
    <xf numFmtId="3" fontId="35" fillId="0" borderId="74" xfId="0" applyNumberFormat="1" applyFont="1" applyFill="1" applyBorder="1" applyAlignment="1" applyProtection="1">
      <alignment horizontal="right" vertical="center" wrapText="1"/>
      <protection locked="0"/>
    </xf>
    <xf numFmtId="3" fontId="35" fillId="0" borderId="156" xfId="0" applyNumberFormat="1" applyFont="1" applyFill="1" applyBorder="1" applyAlignment="1" applyProtection="1">
      <alignment horizontal="right" vertical="center" wrapText="1"/>
      <protection locked="0"/>
    </xf>
    <xf numFmtId="3" fontId="11" fillId="8" borderId="84" xfId="0" applyNumberFormat="1" applyFont="1" applyFill="1" applyBorder="1" applyAlignment="1" applyProtection="1">
      <alignment horizontal="center" vertical="center"/>
    </xf>
    <xf numFmtId="3" fontId="35" fillId="0" borderId="84" xfId="0" applyNumberFormat="1" applyFont="1" applyFill="1" applyBorder="1" applyAlignment="1" applyProtection="1">
      <alignment horizontal="right" vertical="center" wrapText="1"/>
      <protection locked="0"/>
    </xf>
    <xf numFmtId="0" fontId="48" fillId="0" borderId="61" xfId="0" applyFont="1" applyFill="1" applyBorder="1" applyAlignment="1" applyProtection="1">
      <alignment horizontal="center" vertical="center" wrapText="1"/>
      <protection locked="0"/>
    </xf>
    <xf numFmtId="3" fontId="35" fillId="0" borderId="24" xfId="0" applyNumberFormat="1" applyFont="1" applyFill="1" applyBorder="1" applyAlignment="1" applyProtection="1">
      <alignment horizontal="right" vertical="center" wrapText="1"/>
      <protection locked="0"/>
    </xf>
    <xf numFmtId="3" fontId="35" fillId="0" borderId="51" xfId="0" applyNumberFormat="1" applyFont="1" applyFill="1" applyBorder="1" applyAlignment="1" applyProtection="1">
      <alignment horizontal="right" vertical="center" wrapText="1"/>
      <protection locked="0"/>
    </xf>
    <xf numFmtId="3" fontId="35" fillId="0" borderId="49" xfId="0" applyNumberFormat="1" applyFont="1" applyFill="1" applyBorder="1" applyAlignment="1" applyProtection="1">
      <alignment horizontal="right" vertical="center" wrapText="1"/>
      <protection locked="0"/>
    </xf>
    <xf numFmtId="0" fontId="35" fillId="8" borderId="162" xfId="0" applyFont="1" applyFill="1" applyBorder="1" applyAlignment="1" applyProtection="1">
      <alignment horizontal="left" vertical="top" wrapText="1"/>
    </xf>
    <xf numFmtId="3" fontId="35" fillId="0" borderId="9" xfId="0" applyNumberFormat="1" applyFont="1" applyFill="1" applyBorder="1" applyAlignment="1" applyProtection="1">
      <alignment horizontal="right" vertical="center" wrapText="1"/>
      <protection locked="0"/>
    </xf>
    <xf numFmtId="3" fontId="35" fillId="0" borderId="163" xfId="0" applyNumberFormat="1" applyFont="1" applyFill="1" applyBorder="1" applyAlignment="1" applyProtection="1">
      <alignment horizontal="right" vertical="center" wrapText="1"/>
      <protection locked="0"/>
    </xf>
    <xf numFmtId="3" fontId="35" fillId="0" borderId="59" xfId="0" applyNumberFormat="1" applyFont="1" applyFill="1" applyBorder="1" applyAlignment="1" applyProtection="1">
      <alignment horizontal="right" vertical="center" wrapText="1"/>
      <protection locked="0"/>
    </xf>
    <xf numFmtId="0" fontId="0" fillId="0" borderId="74" xfId="0" applyBorder="1" applyProtection="1">
      <protection locked="0"/>
    </xf>
    <xf numFmtId="3" fontId="35" fillId="0" borderId="78" xfId="0" applyNumberFormat="1" applyFont="1" applyFill="1" applyBorder="1" applyAlignment="1" applyProtection="1">
      <alignment horizontal="right" vertical="center" wrapText="1"/>
      <protection locked="0"/>
    </xf>
    <xf numFmtId="0" fontId="0" fillId="0" borderId="24" xfId="0" applyBorder="1" applyProtection="1">
      <protection locked="0"/>
    </xf>
    <xf numFmtId="3" fontId="35" fillId="0" borderId="26" xfId="0" applyNumberFormat="1" applyFont="1" applyFill="1" applyBorder="1" applyAlignment="1" applyProtection="1">
      <alignment horizontal="right" vertical="center" wrapText="1"/>
      <protection locked="0"/>
    </xf>
    <xf numFmtId="0" fontId="0" fillId="0" borderId="12" xfId="0" applyBorder="1" applyProtection="1">
      <protection locked="0"/>
    </xf>
    <xf numFmtId="0" fontId="0" fillId="0" borderId="9" xfId="0" applyBorder="1" applyProtection="1">
      <protection locked="0"/>
    </xf>
    <xf numFmtId="3" fontId="35" fillId="0" borderId="11" xfId="0" applyNumberFormat="1" applyFont="1" applyFill="1" applyBorder="1" applyAlignment="1" applyProtection="1">
      <alignment horizontal="right" vertical="center" wrapText="1"/>
      <protection locked="0"/>
    </xf>
    <xf numFmtId="0" fontId="50" fillId="0" borderId="30" xfId="0" quotePrefix="1" applyFont="1" applyBorder="1" applyAlignment="1" applyProtection="1">
      <alignment horizontal="left" vertical="center"/>
    </xf>
    <xf numFmtId="0" fontId="49" fillId="0" borderId="30" xfId="0" applyFont="1" applyFill="1" applyBorder="1" applyAlignment="1" applyProtection="1">
      <alignment horizontal="left" vertical="center" wrapText="1"/>
    </xf>
    <xf numFmtId="3" fontId="35" fillId="0" borderId="73" xfId="0" applyNumberFormat="1" applyFont="1" applyFill="1" applyBorder="1" applyAlignment="1" applyProtection="1">
      <alignment horizontal="right" vertical="center" wrapText="1"/>
      <protection locked="0"/>
    </xf>
    <xf numFmtId="3" fontId="35" fillId="0" borderId="23" xfId="0" applyNumberFormat="1" applyFont="1" applyFill="1" applyBorder="1" applyAlignment="1" applyProtection="1">
      <alignment horizontal="right" vertical="center" wrapText="1"/>
      <protection locked="0"/>
    </xf>
    <xf numFmtId="3" fontId="35" fillId="0" borderId="33" xfId="0" applyNumberFormat="1" applyFont="1" applyFill="1" applyBorder="1" applyAlignment="1" applyProtection="1">
      <alignment horizontal="right" vertical="center" wrapText="1"/>
      <protection locked="0"/>
    </xf>
    <xf numFmtId="0" fontId="35" fillId="0" borderId="246" xfId="0" applyNumberFormat="1" applyFont="1" applyFill="1" applyBorder="1" applyAlignment="1" applyProtection="1">
      <alignment horizontal="left" vertical="top" wrapText="1"/>
      <protection locked="0"/>
    </xf>
    <xf numFmtId="0" fontId="49" fillId="0" borderId="29" xfId="0" applyFont="1" applyFill="1" applyBorder="1" applyAlignment="1" applyProtection="1">
      <alignment horizontal="left" vertical="center" wrapText="1"/>
    </xf>
    <xf numFmtId="3" fontId="35" fillId="0" borderId="75" xfId="0" applyNumberFormat="1" applyFont="1" applyFill="1" applyBorder="1" applyAlignment="1" applyProtection="1">
      <alignment horizontal="right" vertical="center" wrapText="1"/>
      <protection locked="0"/>
    </xf>
    <xf numFmtId="3" fontId="35" fillId="0" borderId="61" xfId="0" applyNumberFormat="1" applyFont="1" applyFill="1" applyBorder="1" applyAlignment="1" applyProtection="1">
      <alignment horizontal="right" vertical="center" wrapText="1"/>
      <protection locked="0"/>
    </xf>
    <xf numFmtId="3" fontId="35" fillId="0" borderId="37" xfId="0" applyNumberFormat="1" applyFont="1" applyFill="1" applyBorder="1" applyAlignment="1" applyProtection="1">
      <alignment horizontal="right" vertical="center" wrapText="1"/>
      <protection locked="0"/>
    </xf>
    <xf numFmtId="0" fontId="35" fillId="0" borderId="133" xfId="0" applyNumberFormat="1" applyFont="1" applyFill="1" applyBorder="1" applyAlignment="1" applyProtection="1">
      <alignment horizontal="left" vertical="top" wrapText="1"/>
      <protection locked="0"/>
    </xf>
    <xf numFmtId="3" fontId="35" fillId="0" borderId="7" xfId="0" applyNumberFormat="1" applyFont="1" applyFill="1" applyBorder="1" applyAlignment="1" applyProtection="1">
      <alignment horizontal="right" vertical="center" wrapText="1"/>
      <protection locked="0"/>
    </xf>
    <xf numFmtId="49" fontId="1" fillId="0" borderId="181" xfId="0" applyNumberFormat="1" applyFont="1" applyFill="1" applyBorder="1" applyAlignment="1" applyProtection="1">
      <alignment horizontal="left" vertical="top" wrapText="1"/>
      <protection locked="0"/>
    </xf>
    <xf numFmtId="49" fontId="1" fillId="0" borderId="173" xfId="0" applyNumberFormat="1" applyFont="1" applyFill="1" applyBorder="1" applyAlignment="1" applyProtection="1">
      <alignment horizontal="left" vertical="top" wrapText="1"/>
      <protection locked="0"/>
    </xf>
    <xf numFmtId="49" fontId="1" fillId="0" borderId="71" xfId="0" applyNumberFormat="1" applyFont="1" applyFill="1" applyBorder="1" applyAlignment="1" applyProtection="1">
      <alignment horizontal="left" vertical="top" wrapText="1"/>
      <protection locked="0"/>
    </xf>
    <xf numFmtId="49" fontId="1" fillId="0" borderId="171" xfId="0" applyNumberFormat="1" applyFont="1" applyFill="1" applyBorder="1" applyAlignment="1" applyProtection="1">
      <alignment horizontal="left" vertical="top" wrapText="1"/>
      <protection locked="0"/>
    </xf>
    <xf numFmtId="49" fontId="1" fillId="0" borderId="39" xfId="0" applyNumberFormat="1" applyFont="1" applyFill="1" applyBorder="1" applyAlignment="1" applyProtection="1">
      <alignment horizontal="left" vertical="top" wrapText="1"/>
      <protection locked="0"/>
    </xf>
    <xf numFmtId="49" fontId="1" fillId="0" borderId="40" xfId="0" applyNumberFormat="1" applyFont="1" applyFill="1" applyBorder="1" applyAlignment="1" applyProtection="1">
      <alignment horizontal="left" vertical="top" wrapText="1"/>
      <protection locked="0"/>
    </xf>
    <xf numFmtId="49" fontId="1" fillId="0" borderId="41" xfId="0" applyNumberFormat="1" applyFont="1" applyFill="1" applyBorder="1" applyAlignment="1" applyProtection="1">
      <alignment horizontal="left" vertical="top" wrapText="1"/>
      <protection locked="0"/>
    </xf>
    <xf numFmtId="49" fontId="1" fillId="0" borderId="42" xfId="0" applyNumberFormat="1" applyFont="1" applyFill="1" applyBorder="1" applyAlignment="1" applyProtection="1">
      <alignment horizontal="left" vertical="top" wrapText="1"/>
      <protection locked="0"/>
    </xf>
    <xf numFmtId="0" fontId="35" fillId="21" borderId="71" xfId="0" applyFont="1" applyFill="1" applyBorder="1" applyAlignment="1" applyProtection="1">
      <alignment horizontal="center" vertical="center" wrapText="1"/>
    </xf>
    <xf numFmtId="0" fontId="35" fillId="21" borderId="0" xfId="0" applyFont="1" applyFill="1" applyBorder="1" applyAlignment="1" applyProtection="1">
      <alignment horizontal="center" vertical="center" wrapText="1"/>
    </xf>
    <xf numFmtId="0" fontId="40" fillId="0" borderId="0" xfId="0" applyFont="1" applyFill="1" applyBorder="1" applyAlignment="1" applyProtection="1">
      <alignment horizontal="left" wrapText="1"/>
    </xf>
    <xf numFmtId="0" fontId="35" fillId="20" borderId="0" xfId="0" applyFont="1" applyFill="1" applyBorder="1" applyAlignment="1" applyProtection="1">
      <alignment horizontal="center" vertical="center" wrapText="1"/>
    </xf>
    <xf numFmtId="0" fontId="35" fillId="20" borderId="71" xfId="0" applyFont="1" applyFill="1" applyBorder="1" applyAlignment="1" applyProtection="1">
      <alignment horizontal="center" vertical="center" wrapText="1"/>
    </xf>
    <xf numFmtId="0" fontId="35" fillId="0" borderId="64" xfId="0" applyFont="1" applyFill="1" applyBorder="1" applyAlignment="1" applyProtection="1">
      <alignment horizontal="center" vertical="center" wrapText="1"/>
    </xf>
    <xf numFmtId="0" fontId="35" fillId="0" borderId="63" xfId="0" applyFont="1" applyFill="1" applyBorder="1" applyAlignment="1" applyProtection="1">
      <alignment horizontal="center" vertical="center" wrapText="1"/>
    </xf>
    <xf numFmtId="0" fontId="35" fillId="0" borderId="65" xfId="0" applyFont="1" applyFill="1" applyBorder="1" applyAlignment="1" applyProtection="1">
      <alignment horizontal="center" vertical="center" wrapText="1"/>
    </xf>
    <xf numFmtId="0" fontId="35" fillId="0" borderId="168" xfId="0" applyFont="1" applyFill="1" applyBorder="1" applyAlignment="1" applyProtection="1">
      <alignment vertical="center" wrapText="1"/>
    </xf>
    <xf numFmtId="0" fontId="49" fillId="0" borderId="169" xfId="0" applyFont="1" applyFill="1" applyBorder="1" applyAlignment="1" applyProtection="1">
      <alignment horizontal="center" vertical="center" wrapText="1"/>
      <protection locked="0"/>
    </xf>
    <xf numFmtId="0" fontId="49" fillId="0" borderId="199"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35" fillId="0" borderId="95" xfId="0" applyFont="1" applyFill="1" applyBorder="1" applyAlignment="1" applyProtection="1">
      <alignment horizontal="left" vertical="top" wrapText="1"/>
      <protection locked="0"/>
    </xf>
    <xf numFmtId="0" fontId="35" fillId="0" borderId="45" xfId="0" applyFont="1" applyFill="1" applyBorder="1" applyAlignment="1" applyProtection="1">
      <alignment horizontal="left" vertical="top" wrapText="1"/>
      <protection locked="0"/>
    </xf>
    <xf numFmtId="0" fontId="35" fillId="0" borderId="81" xfId="0" applyFont="1" applyFill="1" applyBorder="1" applyAlignment="1" applyProtection="1">
      <alignment horizontal="left" vertical="top" wrapText="1"/>
      <protection locked="0"/>
    </xf>
    <xf numFmtId="3" fontId="11" fillId="7" borderId="80" xfId="0" applyNumberFormat="1" applyFont="1" applyFill="1" applyBorder="1" applyAlignment="1" applyProtection="1">
      <alignment horizontal="center" vertical="center"/>
    </xf>
    <xf numFmtId="3" fontId="35" fillId="0" borderId="45" xfId="0" applyNumberFormat="1" applyFont="1" applyFill="1" applyBorder="1" applyAlignment="1" applyProtection="1">
      <alignment horizontal="right" vertical="center"/>
      <protection locked="0"/>
    </xf>
    <xf numFmtId="3" fontId="35" fillId="0" borderId="81" xfId="0" applyNumberFormat="1" applyFont="1" applyFill="1" applyBorder="1" applyAlignment="1" applyProtection="1">
      <alignment horizontal="right" vertical="center"/>
      <protection locked="0"/>
    </xf>
    <xf numFmtId="3" fontId="35" fillId="0" borderId="119" xfId="0" applyNumberFormat="1" applyFont="1" applyFill="1" applyBorder="1" applyAlignment="1" applyProtection="1">
      <alignment horizontal="right" vertical="top"/>
      <protection locked="0"/>
    </xf>
    <xf numFmtId="0" fontId="35" fillId="0" borderId="48" xfId="0" applyNumberFormat="1" applyFont="1" applyFill="1" applyBorder="1" applyAlignment="1" applyProtection="1">
      <alignment horizontal="left" vertical="top" wrapText="1"/>
      <protection locked="0"/>
    </xf>
    <xf numFmtId="0" fontId="49" fillId="0" borderId="56" xfId="0" applyFont="1" applyBorder="1" applyAlignment="1" applyProtection="1">
      <alignment horizontal="center" vertical="center" wrapText="1"/>
    </xf>
    <xf numFmtId="0" fontId="35" fillId="0" borderId="130" xfId="0" applyFont="1" applyFill="1" applyBorder="1" applyAlignment="1" applyProtection="1">
      <alignment horizontal="left" vertical="top" wrapText="1"/>
      <protection locked="0"/>
    </xf>
    <xf numFmtId="0" fontId="35" fillId="0" borderId="25" xfId="0" applyFont="1" applyFill="1" applyBorder="1" applyAlignment="1" applyProtection="1">
      <alignment horizontal="left" vertical="top" wrapText="1"/>
      <protection locked="0"/>
    </xf>
    <xf numFmtId="0" fontId="35" fillId="0" borderId="131" xfId="0" applyFont="1" applyFill="1" applyBorder="1" applyAlignment="1" applyProtection="1">
      <alignment horizontal="left" vertical="top" wrapText="1"/>
      <protection locked="0"/>
    </xf>
    <xf numFmtId="3" fontId="11" fillId="7" borderId="132" xfId="0" applyNumberFormat="1" applyFont="1" applyFill="1" applyBorder="1" applyAlignment="1" applyProtection="1">
      <alignment horizontal="center" vertical="center"/>
    </xf>
    <xf numFmtId="3" fontId="35" fillId="0" borderId="25" xfId="0" applyNumberFormat="1" applyFont="1" applyFill="1" applyBorder="1" applyAlignment="1" applyProtection="1">
      <alignment horizontal="right" vertical="center"/>
      <protection locked="0"/>
    </xf>
    <xf numFmtId="3" fontId="35" fillId="0" borderId="131" xfId="0" applyNumberFormat="1" applyFont="1" applyFill="1" applyBorder="1" applyAlignment="1" applyProtection="1">
      <alignment horizontal="right" vertical="center"/>
      <protection locked="0"/>
    </xf>
    <xf numFmtId="3" fontId="35" fillId="0" borderId="247" xfId="0" applyNumberFormat="1" applyFont="1" applyFill="1" applyBorder="1" applyAlignment="1" applyProtection="1">
      <alignment horizontal="right" vertical="top"/>
      <protection locked="0"/>
    </xf>
    <xf numFmtId="0" fontId="35" fillId="0" borderId="129" xfId="0" applyNumberFormat="1" applyFont="1" applyFill="1" applyBorder="1" applyAlignment="1" applyProtection="1">
      <alignment horizontal="left" vertical="top" wrapText="1"/>
      <protection locked="0"/>
    </xf>
    <xf numFmtId="0" fontId="49" fillId="20" borderId="199" xfId="0" applyFont="1" applyFill="1" applyBorder="1" applyAlignment="1" applyProtection="1">
      <alignment vertical="center" wrapText="1"/>
    </xf>
    <xf numFmtId="0" fontId="49" fillId="20" borderId="22" xfId="0" applyFont="1" applyFill="1" applyBorder="1" applyAlignment="1" applyProtection="1">
      <alignment vertical="center" wrapText="1"/>
    </xf>
    <xf numFmtId="3" fontId="35" fillId="20" borderId="248" xfId="0" applyNumberFormat="1" applyFont="1" applyFill="1" applyBorder="1" applyAlignment="1" applyProtection="1">
      <alignment horizontal="right" vertical="center"/>
    </xf>
    <xf numFmtId="3" fontId="35" fillId="20" borderId="25" xfId="0" applyNumberFormat="1" applyFont="1" applyFill="1" applyBorder="1" applyAlignment="1" applyProtection="1">
      <alignment horizontal="right" vertical="center"/>
    </xf>
    <xf numFmtId="0" fontId="49" fillId="21" borderId="199" xfId="0" applyFont="1" applyFill="1" applyBorder="1" applyAlignment="1" applyProtection="1">
      <alignment vertical="center" wrapText="1"/>
    </xf>
    <xf numFmtId="0" fontId="49" fillId="21" borderId="22" xfId="0" applyFont="1" applyFill="1" applyBorder="1" applyAlignment="1" applyProtection="1">
      <alignment vertical="center" wrapText="1"/>
    </xf>
    <xf numFmtId="3" fontId="35" fillId="21" borderId="248" xfId="0" applyNumberFormat="1" applyFont="1" applyFill="1" applyBorder="1" applyAlignment="1" applyProtection="1">
      <alignment horizontal="right" vertical="center"/>
    </xf>
    <xf numFmtId="3" fontId="35" fillId="21" borderId="25" xfId="0" applyNumberFormat="1" applyFont="1" applyFill="1" applyBorder="1" applyAlignment="1" applyProtection="1">
      <alignment horizontal="right" vertical="center"/>
    </xf>
    <xf numFmtId="3" fontId="35" fillId="21" borderId="131" xfId="0" applyNumberFormat="1" applyFont="1" applyFill="1" applyBorder="1" applyAlignment="1" applyProtection="1">
      <alignment horizontal="right" vertical="center"/>
    </xf>
    <xf numFmtId="3" fontId="35" fillId="20" borderId="249" xfId="0" applyNumberFormat="1" applyFont="1" applyFill="1" applyBorder="1" applyAlignment="1" applyProtection="1">
      <alignment horizontal="right" vertical="center"/>
    </xf>
    <xf numFmtId="0" fontId="0" fillId="0" borderId="169" xfId="0" applyBorder="1" applyProtection="1"/>
    <xf numFmtId="3" fontId="35" fillId="0" borderId="3" xfId="0" applyNumberFormat="1" applyFont="1" applyFill="1" applyBorder="1" applyAlignment="1" applyProtection="1">
      <alignment horizontal="right" vertical="center"/>
    </xf>
    <xf numFmtId="3" fontId="35" fillId="0" borderId="45" xfId="0" applyNumberFormat="1" applyFont="1" applyFill="1" applyBorder="1" applyAlignment="1" applyProtection="1">
      <alignment horizontal="right" vertical="center"/>
    </xf>
    <xf numFmtId="3" fontId="35" fillId="0" borderId="81" xfId="0" applyNumberFormat="1" applyFont="1" applyFill="1" applyBorder="1" applyAlignment="1" applyProtection="1">
      <alignment horizontal="right" vertical="center"/>
    </xf>
    <xf numFmtId="3" fontId="35" fillId="0" borderId="148" xfId="0" applyNumberFormat="1" applyFont="1" applyFill="1" applyBorder="1" applyAlignment="1" applyProtection="1">
      <alignment horizontal="right" vertical="center"/>
    </xf>
    <xf numFmtId="3" fontId="35" fillId="0" borderId="211" xfId="0" applyNumberFormat="1" applyFont="1" applyFill="1" applyBorder="1" applyAlignment="1" applyProtection="1">
      <alignment horizontal="right" vertical="center"/>
    </xf>
    <xf numFmtId="3" fontId="0" fillId="0" borderId="0" xfId="0" applyNumberFormat="1" applyProtection="1"/>
    <xf numFmtId="3" fontId="35" fillId="21" borderId="102" xfId="0" applyNumberFormat="1" applyFont="1" applyFill="1" applyBorder="1" applyAlignment="1" applyProtection="1">
      <alignment horizontal="right" vertical="center"/>
    </xf>
    <xf numFmtId="3" fontId="35" fillId="21" borderId="162" xfId="0" applyNumberFormat="1" applyFont="1" applyFill="1" applyBorder="1" applyAlignment="1" applyProtection="1">
      <alignment horizontal="right" vertical="center"/>
    </xf>
    <xf numFmtId="0" fontId="35" fillId="21" borderId="202" xfId="0" applyFont="1" applyFill="1" applyBorder="1" applyAlignment="1" applyProtection="1">
      <alignment vertical="center" wrapText="1"/>
    </xf>
    <xf numFmtId="0" fontId="5" fillId="21" borderId="11" xfId="0" applyFont="1" applyFill="1" applyBorder="1" applyAlignment="1" applyProtection="1">
      <alignment horizontal="center" vertical="center" wrapText="1"/>
    </xf>
    <xf numFmtId="3" fontId="35" fillId="21" borderId="25" xfId="0" applyNumberFormat="1" applyFont="1" applyFill="1" applyBorder="1" applyAlignment="1" applyProtection="1">
      <alignment vertical="center"/>
    </xf>
    <xf numFmtId="3" fontId="35" fillId="21" borderId="131" xfId="0" applyNumberFormat="1" applyFont="1" applyFill="1" applyBorder="1" applyAlignment="1" applyProtection="1">
      <alignment vertical="center"/>
    </xf>
    <xf numFmtId="3" fontId="35" fillId="20" borderId="25" xfId="0" applyNumberFormat="1" applyFont="1" applyFill="1" applyBorder="1" applyAlignment="1" applyProtection="1">
      <alignment vertical="center"/>
    </xf>
    <xf numFmtId="3" fontId="35" fillId="20" borderId="131" xfId="0" applyNumberFormat="1" applyFont="1" applyFill="1" applyBorder="1" applyAlignment="1" applyProtection="1">
      <alignment vertical="center"/>
    </xf>
    <xf numFmtId="3" fontId="35" fillId="20" borderId="102" xfId="0" applyNumberFormat="1" applyFont="1" applyFill="1" applyBorder="1" applyAlignment="1" applyProtection="1">
      <alignment horizontal="right" vertical="center"/>
    </xf>
    <xf numFmtId="3" fontId="35" fillId="21" borderId="34" xfId="0" applyNumberFormat="1" applyFont="1" applyFill="1" applyBorder="1" applyAlignment="1" applyProtection="1">
      <alignment vertical="center"/>
    </xf>
    <xf numFmtId="3" fontId="35" fillId="21" borderId="33" xfId="0" applyNumberFormat="1" applyFont="1" applyFill="1" applyBorder="1" applyAlignment="1" applyProtection="1">
      <alignment vertical="center"/>
    </xf>
    <xf numFmtId="3" fontId="35" fillId="21" borderId="246" xfId="0" applyNumberFormat="1" applyFont="1" applyFill="1" applyBorder="1" applyAlignment="1" applyProtection="1">
      <alignment vertical="center"/>
    </xf>
    <xf numFmtId="0" fontId="4" fillId="21" borderId="30" xfId="0" applyFont="1" applyFill="1" applyBorder="1" applyAlignment="1" applyProtection="1">
      <alignment horizontal="left" vertical="center" wrapText="1"/>
    </xf>
    <xf numFmtId="0" fontId="49" fillId="21" borderId="42" xfId="0" applyFont="1" applyFill="1" applyBorder="1" applyAlignment="1" applyProtection="1">
      <alignment horizontal="center" vertical="center" wrapText="1"/>
    </xf>
    <xf numFmtId="0" fontId="49" fillId="21" borderId="41" xfId="0" applyFont="1" applyFill="1" applyBorder="1" applyAlignment="1" applyProtection="1">
      <alignment horizontal="center" vertical="center" wrapText="1"/>
    </xf>
    <xf numFmtId="0" fontId="49" fillId="21" borderId="122" xfId="0" applyFont="1" applyFill="1" applyBorder="1" applyAlignment="1" applyProtection="1">
      <alignment horizontal="center" vertical="center" wrapText="1"/>
    </xf>
    <xf numFmtId="0" fontId="49" fillId="21" borderId="206" xfId="0" applyFont="1" applyFill="1" applyBorder="1" applyAlignment="1" applyProtection="1">
      <alignment horizontal="center" vertical="center" wrapText="1"/>
    </xf>
    <xf numFmtId="0" fontId="49" fillId="0" borderId="64" xfId="0" applyFont="1" applyFill="1" applyBorder="1" applyAlignment="1" applyProtection="1">
      <alignment horizontal="center" vertical="center" wrapText="1"/>
      <protection locked="0"/>
    </xf>
    <xf numFmtId="0" fontId="49" fillId="0" borderId="56" xfId="0" applyFont="1" applyFill="1" applyBorder="1" applyAlignment="1" applyProtection="1">
      <alignment vertical="center" wrapText="1"/>
      <protection locked="0"/>
    </xf>
    <xf numFmtId="0" fontId="0" fillId="20" borderId="56" xfId="0" applyFill="1" applyBorder="1" applyProtection="1"/>
    <xf numFmtId="0" fontId="0" fillId="20" borderId="65" xfId="0" applyFill="1" applyBorder="1" applyProtection="1"/>
    <xf numFmtId="0" fontId="0" fillId="20" borderId="244" xfId="0" applyFill="1" applyBorder="1" applyProtection="1"/>
    <xf numFmtId="0" fontId="0" fillId="20" borderId="169" xfId="0" applyFill="1" applyBorder="1" applyProtection="1"/>
    <xf numFmtId="0" fontId="35" fillId="21" borderId="169" xfId="0" applyFont="1" applyFill="1" applyBorder="1" applyAlignment="1" applyProtection="1">
      <alignment vertical="center" wrapText="1"/>
    </xf>
    <xf numFmtId="0" fontId="35" fillId="21" borderId="65" xfId="0" applyFont="1" applyFill="1" applyBorder="1" applyAlignment="1" applyProtection="1">
      <alignment vertical="center" wrapText="1"/>
    </xf>
    <xf numFmtId="0" fontId="35" fillId="21" borderId="244" xfId="0" applyFont="1" applyFill="1" applyBorder="1" applyAlignment="1" applyProtection="1">
      <alignment vertical="center" wrapText="1"/>
    </xf>
    <xf numFmtId="0" fontId="35" fillId="21" borderId="149" xfId="0" applyFont="1" applyFill="1" applyBorder="1" applyAlignment="1" applyProtection="1">
      <alignment vertical="center" wrapText="1"/>
    </xf>
    <xf numFmtId="49" fontId="35" fillId="19" borderId="121" xfId="4" applyNumberFormat="1" applyFont="1" applyFill="1" applyBorder="1" applyAlignment="1" applyProtection="1">
      <alignment horizontal="left" vertical="center"/>
      <protection locked="0"/>
    </xf>
    <xf numFmtId="49" fontId="1" fillId="19" borderId="31" xfId="4" applyNumberFormat="1" applyFont="1" applyFill="1" applyBorder="1" applyAlignment="1" applyProtection="1">
      <alignment horizontal="left" vertical="center"/>
      <protection locked="0"/>
    </xf>
    <xf numFmtId="49" fontId="1" fillId="19" borderId="32" xfId="4" applyNumberFormat="1" applyFont="1" applyFill="1" applyBorder="1" applyAlignment="1" applyProtection="1">
      <alignment horizontal="left" vertical="center"/>
      <protection locked="0"/>
    </xf>
    <xf numFmtId="0" fontId="35" fillId="2" borderId="0" xfId="4" applyFont="1" applyFill="1" applyBorder="1" applyAlignment="1" applyProtection="1">
      <alignment horizontal="right" vertical="center"/>
    </xf>
    <xf numFmtId="0" fontId="35" fillId="2" borderId="64" xfId="4" applyFont="1" applyFill="1" applyBorder="1" applyAlignment="1" applyProtection="1">
      <alignment horizontal="right" vertical="center"/>
    </xf>
    <xf numFmtId="0" fontId="35" fillId="2" borderId="0" xfId="5" applyFont="1" applyFill="1" applyBorder="1" applyAlignment="1" applyProtection="1">
      <alignment horizontal="left" vertical="top" wrapText="1"/>
    </xf>
    <xf numFmtId="0" fontId="4" fillId="2" borderId="0" xfId="5" applyFont="1" applyFill="1" applyBorder="1" applyAlignment="1" applyProtection="1">
      <alignment horizontal="right" vertical="top"/>
    </xf>
    <xf numFmtId="0" fontId="4" fillId="2" borderId="64" xfId="5" applyFont="1" applyFill="1" applyBorder="1" applyAlignment="1" applyProtection="1">
      <alignment horizontal="right" vertical="top"/>
    </xf>
    <xf numFmtId="0" fontId="1" fillId="19" borderId="121" xfId="5" applyFill="1" applyBorder="1" applyAlignment="1" applyProtection="1">
      <alignment horizontal="left" vertical="top" wrapText="1"/>
      <protection locked="0"/>
    </xf>
    <xf numFmtId="0" fontId="1" fillId="19" borderId="31" xfId="5" applyFill="1" applyBorder="1" applyAlignment="1" applyProtection="1">
      <alignment horizontal="left" vertical="top" wrapText="1"/>
      <protection locked="0"/>
    </xf>
    <xf numFmtId="0" fontId="1" fillId="19" borderId="32" xfId="5" applyFill="1" applyBorder="1" applyAlignment="1" applyProtection="1">
      <alignment horizontal="left" vertical="top" wrapText="1"/>
      <protection locked="0"/>
    </xf>
    <xf numFmtId="0" fontId="1" fillId="2" borderId="0" xfId="5" applyFill="1" applyBorder="1" applyAlignment="1" applyProtection="1">
      <alignment horizontal="left" vertical="center"/>
    </xf>
    <xf numFmtId="0" fontId="6" fillId="2" borderId="0" xfId="5" applyFont="1" applyFill="1" applyBorder="1" applyAlignment="1" applyProtection="1">
      <alignment horizontal="left" vertical="center"/>
    </xf>
    <xf numFmtId="0" fontId="7" fillId="2" borderId="0" xfId="1" applyFill="1" applyBorder="1" applyAlignment="1" applyProtection="1">
      <alignment horizontal="left" vertical="center"/>
    </xf>
    <xf numFmtId="0" fontId="1" fillId="2" borderId="28" xfId="5" applyFill="1" applyBorder="1" applyAlignment="1" applyProtection="1">
      <alignment horizontal="left" vertical="center"/>
    </xf>
    <xf numFmtId="0" fontId="35" fillId="2" borderId="0" xfId="4" applyFont="1" applyFill="1" applyBorder="1" applyAlignment="1" applyProtection="1">
      <alignment horizontal="right" vertical="top"/>
    </xf>
    <xf numFmtId="0" fontId="35" fillId="2" borderId="64" xfId="4" applyFont="1" applyFill="1" applyBorder="1" applyAlignment="1" applyProtection="1">
      <alignment horizontal="right" vertical="top"/>
    </xf>
    <xf numFmtId="49" fontId="35" fillId="19" borderId="121" xfId="4" applyNumberFormat="1" applyFont="1" applyFill="1" applyBorder="1" applyAlignment="1" applyProtection="1">
      <alignment horizontal="left" vertical="top" wrapText="1"/>
      <protection locked="0"/>
    </xf>
    <xf numFmtId="49" fontId="1" fillId="19" borderId="31" xfId="4" applyNumberFormat="1" applyFont="1" applyFill="1" applyBorder="1" applyAlignment="1" applyProtection="1">
      <alignment horizontal="left" vertical="top" wrapText="1"/>
      <protection locked="0"/>
    </xf>
    <xf numFmtId="49" fontId="1" fillId="19" borderId="32" xfId="4" applyNumberFormat="1" applyFont="1" applyFill="1" applyBorder="1" applyAlignment="1" applyProtection="1">
      <alignment horizontal="left" vertical="top" wrapText="1"/>
      <protection locked="0"/>
    </xf>
    <xf numFmtId="2" fontId="3" fillId="3" borderId="168" xfId="4" applyNumberFormat="1" applyFont="1" applyFill="1" applyBorder="1" applyAlignment="1" applyProtection="1">
      <alignment horizontal="center" vertical="center"/>
    </xf>
    <xf numFmtId="2" fontId="3" fillId="3" borderId="28" xfId="4" applyNumberFormat="1" applyFont="1" applyFill="1" applyBorder="1" applyAlignment="1" applyProtection="1">
      <alignment horizontal="center" vertical="center"/>
    </xf>
    <xf numFmtId="2" fontId="3" fillId="3" borderId="63" xfId="4" applyNumberFormat="1" applyFont="1" applyFill="1" applyBorder="1" applyAlignment="1" applyProtection="1">
      <alignment horizontal="center" vertical="center"/>
    </xf>
    <xf numFmtId="164" fontId="32" fillId="2" borderId="0" xfId="4" applyNumberFormat="1" applyFont="1" applyFill="1" applyBorder="1" applyAlignment="1" applyProtection="1">
      <alignment horizontal="center" vertical="center"/>
    </xf>
    <xf numFmtId="0" fontId="49" fillId="0" borderId="0" xfId="4" applyFont="1" applyFill="1" applyBorder="1" applyAlignment="1" applyProtection="1">
      <alignment horizontal="left" vertical="center"/>
    </xf>
    <xf numFmtId="0" fontId="35" fillId="0" borderId="0" xfId="4" applyFont="1" applyFill="1" applyBorder="1" applyAlignment="1" applyProtection="1">
      <alignment horizontal="left" vertical="center" wrapText="1"/>
    </xf>
    <xf numFmtId="49" fontId="35" fillId="19" borderId="121" xfId="4" applyNumberFormat="1" applyFont="1" applyFill="1" applyBorder="1" applyAlignment="1" applyProtection="1">
      <alignment horizontal="left" vertical="top"/>
      <protection locked="0"/>
    </xf>
    <xf numFmtId="49" fontId="1" fillId="19" borderId="31" xfId="4" applyNumberFormat="1" applyFont="1" applyFill="1" applyBorder="1" applyAlignment="1" applyProtection="1">
      <alignment horizontal="left" vertical="top"/>
      <protection locked="0"/>
    </xf>
    <xf numFmtId="49" fontId="1" fillId="19" borderId="32" xfId="4" applyNumberFormat="1" applyFont="1" applyFill="1" applyBorder="1" applyAlignment="1" applyProtection="1">
      <alignment horizontal="left" vertical="top"/>
      <protection locked="0"/>
    </xf>
    <xf numFmtId="3" fontId="35" fillId="19" borderId="121" xfId="4" applyNumberFormat="1" applyFont="1" applyFill="1" applyBorder="1" applyAlignment="1" applyProtection="1">
      <alignment horizontal="left" vertical="center"/>
      <protection locked="0"/>
    </xf>
    <xf numFmtId="3" fontId="1" fillId="19" borderId="31" xfId="4" applyNumberFormat="1" applyFont="1" applyFill="1" applyBorder="1" applyAlignment="1" applyProtection="1">
      <alignment horizontal="left" vertical="center"/>
      <protection locked="0"/>
    </xf>
    <xf numFmtId="3" fontId="1" fillId="19" borderId="32" xfId="4" applyNumberFormat="1" applyFont="1" applyFill="1" applyBorder="1" applyAlignment="1" applyProtection="1">
      <alignment horizontal="left" vertical="center"/>
      <protection locked="0"/>
    </xf>
    <xf numFmtId="0" fontId="6" fillId="21" borderId="0" xfId="1" applyFont="1" applyFill="1" applyAlignment="1" applyProtection="1">
      <alignment horizontal="center"/>
    </xf>
    <xf numFmtId="0" fontId="0" fillId="0" borderId="0" xfId="0" applyAlignment="1" applyProtection="1">
      <alignment horizontal="center" vertical="center"/>
    </xf>
    <xf numFmtId="0" fontId="6" fillId="20" borderId="0" xfId="1" applyFont="1" applyFill="1" applyAlignment="1" applyProtection="1">
      <alignment horizontal="center"/>
    </xf>
    <xf numFmtId="0" fontId="6" fillId="10" borderId="0" xfId="1" applyFont="1" applyFill="1" applyAlignment="1" applyProtection="1">
      <alignment horizontal="center"/>
    </xf>
    <xf numFmtId="0" fontId="0" fillId="0" borderId="0" xfId="0" applyFill="1" applyBorder="1" applyAlignment="1" applyProtection="1">
      <alignment horizontal="center" vertical="top" textRotation="90"/>
    </xf>
    <xf numFmtId="0" fontId="0" fillId="0" borderId="0" xfId="0" applyFill="1" applyBorder="1" applyAlignment="1" applyProtection="1">
      <alignment horizontal="center" vertical="top" textRotation="90" wrapText="1"/>
    </xf>
    <xf numFmtId="0" fontId="1" fillId="21" borderId="168" xfId="0" applyFont="1" applyFill="1" applyBorder="1" applyAlignment="1" applyProtection="1">
      <alignment horizontal="center" vertical="center" wrapText="1"/>
      <protection locked="0"/>
    </xf>
    <xf numFmtId="0" fontId="1" fillId="21" borderId="71" xfId="0" applyFont="1" applyFill="1" applyBorder="1" applyAlignment="1" applyProtection="1">
      <alignment horizontal="center" vertical="center" wrapText="1"/>
      <protection locked="0"/>
    </xf>
    <xf numFmtId="0" fontId="35" fillId="21" borderId="71" xfId="0" applyFont="1" applyFill="1" applyBorder="1" applyAlignment="1" applyProtection="1">
      <alignment horizontal="center" vertical="center" wrapText="1"/>
    </xf>
    <xf numFmtId="0" fontId="35" fillId="21" borderId="167" xfId="0" applyFont="1" applyFill="1" applyBorder="1" applyAlignment="1" applyProtection="1">
      <alignment horizontal="center" vertical="center" wrapText="1"/>
    </xf>
    <xf numFmtId="0" fontId="35" fillId="21" borderId="171" xfId="0" applyFont="1" applyFill="1" applyBorder="1" applyAlignment="1" applyProtection="1">
      <alignment horizontal="center" vertical="center" wrapText="1"/>
    </xf>
    <xf numFmtId="0" fontId="35" fillId="21" borderId="167" xfId="0" applyFont="1" applyFill="1" applyBorder="1" applyAlignment="1" applyProtection="1">
      <alignment horizontal="center" vertical="center" wrapText="1"/>
      <protection locked="0"/>
    </xf>
    <xf numFmtId="0" fontId="35" fillId="21" borderId="171" xfId="0" applyFont="1" applyFill="1" applyBorder="1" applyAlignment="1" applyProtection="1">
      <alignment horizontal="center" vertical="center" wrapText="1"/>
      <protection locked="0"/>
    </xf>
    <xf numFmtId="0" fontId="35" fillId="21" borderId="191" xfId="0" applyFont="1" applyFill="1" applyBorder="1" applyAlignment="1" applyProtection="1">
      <alignment horizontal="center" vertical="center" wrapText="1"/>
    </xf>
    <xf numFmtId="0" fontId="8" fillId="21" borderId="1" xfId="0" applyFont="1" applyFill="1" applyBorder="1" applyAlignment="1" applyProtection="1">
      <alignment horizontal="center" vertical="center" wrapText="1"/>
    </xf>
    <xf numFmtId="0" fontId="35" fillId="21" borderId="0" xfId="0" applyFont="1" applyFill="1" applyBorder="1" applyAlignment="1" applyProtection="1">
      <alignment horizontal="center" vertical="center" wrapText="1"/>
    </xf>
    <xf numFmtId="0" fontId="35" fillId="21" borderId="193" xfId="0" applyFont="1" applyFill="1" applyBorder="1" applyAlignment="1" applyProtection="1">
      <alignment horizontal="center" vertical="center" wrapText="1"/>
    </xf>
    <xf numFmtId="0" fontId="35" fillId="21" borderId="169" xfId="0" applyFont="1" applyFill="1" applyBorder="1" applyAlignment="1" applyProtection="1">
      <alignment horizontal="center" vertical="center" wrapText="1"/>
    </xf>
    <xf numFmtId="0" fontId="35" fillId="21" borderId="168" xfId="0" applyFont="1" applyFill="1" applyBorder="1" applyAlignment="1" applyProtection="1">
      <alignment horizontal="center" vertical="center" wrapText="1"/>
    </xf>
    <xf numFmtId="0" fontId="35" fillId="21" borderId="192" xfId="0" applyFont="1" applyFill="1" applyBorder="1" applyAlignment="1" applyProtection="1">
      <alignment horizontal="center" vertical="center" wrapText="1"/>
    </xf>
    <xf numFmtId="0" fontId="1" fillId="0" borderId="167" xfId="0" applyFont="1" applyFill="1" applyBorder="1" applyAlignment="1" applyProtection="1">
      <alignment horizontal="center" vertical="center" wrapText="1"/>
      <protection locked="0"/>
    </xf>
    <xf numFmtId="0" fontId="1" fillId="0" borderId="171" xfId="0" applyFont="1" applyFill="1" applyBorder="1" applyAlignment="1" applyProtection="1">
      <alignment horizontal="center" vertical="center" wrapText="1"/>
      <protection locked="0"/>
    </xf>
    <xf numFmtId="0" fontId="40" fillId="0" borderId="0" xfId="0" applyFont="1" applyFill="1" applyBorder="1" applyAlignment="1" applyProtection="1">
      <alignment horizontal="left" wrapText="1"/>
    </xf>
    <xf numFmtId="0" fontId="35" fillId="11" borderId="167" xfId="0" applyFont="1" applyFill="1" applyBorder="1" applyAlignment="1" applyProtection="1">
      <alignment horizontal="center" vertical="center" wrapText="1"/>
    </xf>
    <xf numFmtId="0" fontId="35" fillId="11" borderId="171" xfId="0" applyFont="1" applyFill="1" applyBorder="1" applyAlignment="1" applyProtection="1">
      <alignment horizontal="center" vertical="center" wrapText="1"/>
    </xf>
    <xf numFmtId="0" fontId="35" fillId="11" borderId="168" xfId="0" applyFont="1" applyFill="1" applyBorder="1" applyAlignment="1" applyProtection="1">
      <alignment horizontal="center" vertical="center" wrapText="1"/>
    </xf>
    <xf numFmtId="0" fontId="35" fillId="11" borderId="71" xfId="0" applyFont="1" applyFill="1" applyBorder="1" applyAlignment="1" applyProtection="1">
      <alignment horizontal="center" vertical="center" wrapText="1"/>
    </xf>
    <xf numFmtId="0" fontId="35" fillId="0" borderId="193" xfId="0" applyFont="1" applyFill="1" applyBorder="1" applyAlignment="1" applyProtection="1">
      <alignment horizontal="center" vertical="center" wrapText="1"/>
    </xf>
    <xf numFmtId="0" fontId="35" fillId="0" borderId="169" xfId="0" applyFont="1" applyFill="1" applyBorder="1" applyAlignment="1" applyProtection="1">
      <alignment horizontal="center" vertical="center" wrapText="1"/>
    </xf>
    <xf numFmtId="0" fontId="35" fillId="0" borderId="71" xfId="0" applyFont="1" applyFill="1" applyBorder="1" applyAlignment="1" applyProtection="1">
      <alignment horizontal="center" vertical="center" wrapText="1"/>
    </xf>
    <xf numFmtId="0" fontId="35" fillId="0" borderId="167" xfId="0" applyFont="1" applyFill="1" applyBorder="1" applyAlignment="1" applyProtection="1">
      <alignment horizontal="center" vertical="center" wrapText="1"/>
    </xf>
    <xf numFmtId="0" fontId="35" fillId="0" borderId="171" xfId="0" applyFont="1" applyFill="1" applyBorder="1" applyAlignment="1" applyProtection="1">
      <alignment horizontal="center" vertical="center" wrapText="1"/>
    </xf>
    <xf numFmtId="0" fontId="35" fillId="11" borderId="191" xfId="0" applyFont="1" applyFill="1" applyBorder="1" applyAlignment="1" applyProtection="1">
      <alignment horizontal="center" vertical="center" wrapText="1"/>
    </xf>
    <xf numFmtId="0" fontId="35" fillId="10" borderId="171" xfId="0" applyFont="1" applyFill="1" applyBorder="1" applyAlignment="1" applyProtection="1">
      <alignment horizontal="center" vertical="center" wrapText="1"/>
    </xf>
    <xf numFmtId="0" fontId="35" fillId="0" borderId="167" xfId="0" applyFont="1" applyFill="1" applyBorder="1" applyAlignment="1" applyProtection="1">
      <alignment horizontal="center" vertical="center" wrapText="1"/>
      <protection locked="0"/>
    </xf>
    <xf numFmtId="0" fontId="35" fillId="0" borderId="171" xfId="0" applyFont="1" applyFill="1" applyBorder="1" applyAlignment="1" applyProtection="1">
      <alignment horizontal="center" vertical="center" wrapText="1"/>
      <protection locked="0"/>
    </xf>
    <xf numFmtId="0" fontId="1" fillId="0" borderId="168" xfId="0" applyFont="1" applyFill="1" applyBorder="1" applyAlignment="1" applyProtection="1">
      <alignment horizontal="center" vertical="center" wrapText="1"/>
      <protection locked="0"/>
    </xf>
    <xf numFmtId="0" fontId="1" fillId="0" borderId="71" xfId="0" applyFont="1" applyFill="1" applyBorder="1" applyAlignment="1" applyProtection="1">
      <alignment horizontal="center" vertical="center" wrapText="1"/>
      <protection locked="0"/>
    </xf>
    <xf numFmtId="0" fontId="35" fillId="0" borderId="146" xfId="0" applyFont="1" applyFill="1" applyBorder="1" applyAlignment="1" applyProtection="1">
      <alignment horizontal="center" vertical="center" wrapText="1"/>
    </xf>
    <xf numFmtId="0" fontId="1" fillId="20" borderId="168" xfId="0" applyFont="1" applyFill="1" applyBorder="1" applyAlignment="1" applyProtection="1">
      <alignment horizontal="center" vertical="center" wrapText="1"/>
      <protection locked="0"/>
    </xf>
    <xf numFmtId="0" fontId="1" fillId="20" borderId="71" xfId="0" applyFont="1" applyFill="1" applyBorder="1" applyAlignment="1" applyProtection="1">
      <alignment horizontal="center" vertical="center" wrapText="1"/>
      <protection locked="0"/>
    </xf>
    <xf numFmtId="0" fontId="8" fillId="20" borderId="1" xfId="0" applyFont="1" applyFill="1" applyBorder="1" applyAlignment="1" applyProtection="1">
      <alignment horizontal="center" vertical="center" wrapText="1"/>
    </xf>
    <xf numFmtId="0" fontId="35" fillId="20" borderId="0" xfId="0" applyFont="1" applyFill="1" applyBorder="1" applyAlignment="1" applyProtection="1">
      <alignment horizontal="center" vertical="center" wrapText="1"/>
    </xf>
    <xf numFmtId="0" fontId="35" fillId="20" borderId="193" xfId="0" applyFont="1" applyFill="1" applyBorder="1" applyAlignment="1" applyProtection="1">
      <alignment horizontal="center" vertical="center" wrapText="1"/>
    </xf>
    <xf numFmtId="0" fontId="35" fillId="20" borderId="169" xfId="0" applyFont="1" applyFill="1" applyBorder="1" applyAlignment="1" applyProtection="1">
      <alignment horizontal="center" vertical="center" wrapText="1"/>
    </xf>
    <xf numFmtId="0" fontId="35" fillId="20" borderId="171" xfId="0" applyFont="1" applyFill="1" applyBorder="1" applyAlignment="1" applyProtection="1">
      <alignment horizontal="center" vertical="center" wrapText="1"/>
    </xf>
    <xf numFmtId="0" fontId="35" fillId="20" borderId="71" xfId="0" applyFont="1" applyFill="1" applyBorder="1" applyAlignment="1" applyProtection="1">
      <alignment horizontal="center" vertical="center" wrapText="1"/>
    </xf>
    <xf numFmtId="0" fontId="35" fillId="20" borderId="168" xfId="0" applyFont="1" applyFill="1" applyBorder="1" applyAlignment="1" applyProtection="1">
      <alignment horizontal="center" vertical="center" wrapText="1"/>
    </xf>
    <xf numFmtId="0" fontId="35" fillId="20" borderId="167" xfId="0" applyFont="1" applyFill="1" applyBorder="1" applyAlignment="1" applyProtection="1">
      <alignment horizontal="center" vertical="center" wrapText="1"/>
      <protection locked="0"/>
    </xf>
    <xf numFmtId="0" fontId="35" fillId="20" borderId="171" xfId="0" applyFont="1" applyFill="1" applyBorder="1" applyAlignment="1" applyProtection="1">
      <alignment horizontal="center" vertical="center" wrapText="1"/>
      <protection locked="0"/>
    </xf>
    <xf numFmtId="0" fontId="35" fillId="20" borderId="167" xfId="0" applyFont="1" applyFill="1" applyBorder="1" applyAlignment="1" applyProtection="1">
      <alignment horizontal="center" vertical="center" wrapText="1"/>
    </xf>
    <xf numFmtId="0" fontId="35" fillId="20" borderId="192" xfId="0" applyFont="1" applyFill="1" applyBorder="1" applyAlignment="1" applyProtection="1">
      <alignment horizontal="center" vertical="center" wrapText="1"/>
    </xf>
    <xf numFmtId="3" fontId="24" fillId="17" borderId="121" xfId="0" applyNumberFormat="1" applyFont="1" applyFill="1" applyBorder="1" applyAlignment="1" applyProtection="1">
      <alignment horizontal="left" vertical="center" wrapText="1"/>
    </xf>
    <xf numFmtId="3" fontId="24" fillId="17" borderId="32" xfId="0" applyNumberFormat="1" applyFont="1" applyFill="1" applyBorder="1" applyAlignment="1" applyProtection="1">
      <alignment horizontal="left" vertical="center" wrapText="1"/>
    </xf>
    <xf numFmtId="0" fontId="35" fillId="20" borderId="19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5" borderId="193" xfId="0" applyFont="1" applyFill="1" applyBorder="1" applyAlignment="1" applyProtection="1">
      <alignment horizontal="center" vertical="center" wrapText="1"/>
    </xf>
    <xf numFmtId="0" fontId="35" fillId="5" borderId="169" xfId="0" applyFont="1" applyFill="1" applyBorder="1" applyAlignment="1" applyProtection="1">
      <alignment horizontal="center" vertical="center" wrapText="1"/>
    </xf>
    <xf numFmtId="0" fontId="35" fillId="10" borderId="71" xfId="0" applyFont="1" applyFill="1" applyBorder="1" applyAlignment="1" applyProtection="1">
      <alignment horizontal="center" vertical="center" wrapText="1"/>
    </xf>
    <xf numFmtId="0" fontId="35" fillId="10" borderId="168" xfId="0" applyFont="1" applyFill="1" applyBorder="1" applyAlignment="1" applyProtection="1">
      <alignment horizontal="center" vertical="center" wrapText="1"/>
    </xf>
    <xf numFmtId="0" fontId="35" fillId="11" borderId="192" xfId="0" applyFont="1" applyFill="1" applyBorder="1" applyAlignment="1" applyProtection="1">
      <alignment horizontal="center" vertical="center" wrapText="1"/>
    </xf>
    <xf numFmtId="0" fontId="11" fillId="12" borderId="240" xfId="0" applyFont="1" applyFill="1" applyBorder="1" applyAlignment="1" applyProtection="1">
      <alignment horizontal="center" vertical="center" wrapText="1"/>
    </xf>
    <xf numFmtId="0" fontId="11" fillId="12" borderId="241" xfId="0" applyFont="1" applyFill="1" applyBorder="1" applyAlignment="1" applyProtection="1">
      <alignment horizontal="center" vertical="center" wrapText="1"/>
    </xf>
    <xf numFmtId="0" fontId="49" fillId="0" borderId="92"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39" xfId="0" applyFont="1" applyFill="1" applyBorder="1" applyAlignment="1" applyProtection="1">
      <alignment horizontal="center" vertical="center" wrapText="1"/>
    </xf>
    <xf numFmtId="0" fontId="11" fillId="12" borderId="235" xfId="0" applyFont="1" applyFill="1" applyBorder="1" applyAlignment="1" applyProtection="1">
      <alignment horizontal="center" vertical="center" wrapText="1"/>
    </xf>
    <xf numFmtId="0" fontId="35" fillId="0" borderId="61" xfId="0" applyFont="1" applyFill="1" applyBorder="1" applyAlignment="1" applyProtection="1">
      <alignment horizontal="center" vertical="center" wrapText="1"/>
    </xf>
    <xf numFmtId="0" fontId="35" fillId="0" borderId="23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5" fillId="0" borderId="56" xfId="0" applyFont="1" applyFill="1" applyBorder="1" applyAlignment="1" applyProtection="1">
      <alignment horizontal="center" vertical="center" wrapText="1"/>
    </xf>
    <xf numFmtId="0" fontId="35" fillId="0" borderId="101" xfId="0" applyFont="1" applyFill="1" applyBorder="1" applyAlignment="1" applyProtection="1">
      <alignment horizontal="center" vertical="center" wrapText="1"/>
    </xf>
    <xf numFmtId="0" fontId="35" fillId="0" borderId="237" xfId="0" applyFont="1" applyFill="1" applyBorder="1" applyAlignment="1" applyProtection="1">
      <alignment horizontal="center" vertical="center" wrapText="1"/>
    </xf>
    <xf numFmtId="0" fontId="35" fillId="0" borderId="100" xfId="0" applyFont="1" applyFill="1" applyBorder="1" applyAlignment="1" applyProtection="1">
      <alignment horizontal="center" vertical="center" wrapText="1"/>
    </xf>
    <xf numFmtId="0" fontId="35" fillId="0" borderId="242" xfId="0" applyFont="1" applyFill="1" applyBorder="1" applyAlignment="1" applyProtection="1">
      <alignment horizontal="center" vertical="center" wrapText="1"/>
    </xf>
    <xf numFmtId="0" fontId="49" fillId="0" borderId="83" xfId="0" applyFont="1" applyFill="1" applyBorder="1" applyAlignment="1" applyProtection="1">
      <alignment horizontal="center" vertical="center" wrapText="1"/>
    </xf>
    <xf numFmtId="0" fontId="49" fillId="0" borderId="149" xfId="0" applyFont="1" applyFill="1" applyBorder="1" applyAlignment="1" applyProtection="1">
      <alignment horizontal="center" vertical="center" wrapText="1"/>
    </xf>
    <xf numFmtId="0" fontId="35" fillId="0" borderId="236" xfId="0" applyFont="1" applyFill="1" applyBorder="1" applyAlignment="1" applyProtection="1">
      <alignment horizontal="center" vertical="center" wrapText="1"/>
    </xf>
    <xf numFmtId="0" fontId="49" fillId="0" borderId="84"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168" xfId="0" applyFont="1" applyFill="1" applyBorder="1" applyAlignment="1" applyProtection="1">
      <alignment horizontal="center" vertical="center" wrapText="1"/>
    </xf>
    <xf numFmtId="0" fontId="49" fillId="0" borderId="63" xfId="0" applyFont="1" applyFill="1" applyBorder="1" applyAlignment="1" applyProtection="1">
      <alignment horizontal="center" vertical="center" wrapText="1"/>
    </xf>
    <xf numFmtId="0" fontId="35" fillId="0" borderId="37" xfId="0" applyFont="1" applyFill="1" applyBorder="1" applyAlignment="1" applyProtection="1">
      <alignment horizontal="center" vertical="center" wrapText="1"/>
    </xf>
    <xf numFmtId="0" fontId="49" fillId="0" borderId="193" xfId="0" applyFont="1" applyFill="1" applyBorder="1" applyAlignment="1" applyProtection="1">
      <alignment horizontal="center" vertical="center" wrapText="1"/>
    </xf>
    <xf numFmtId="0" fontId="49" fillId="0" borderId="198" xfId="0" applyFont="1" applyFill="1" applyBorder="1" applyAlignment="1" applyProtection="1">
      <alignment horizontal="center" vertical="center" wrapText="1"/>
    </xf>
    <xf numFmtId="3" fontId="11" fillId="12" borderId="121" xfId="0" applyNumberFormat="1" applyFont="1" applyFill="1" applyBorder="1" applyAlignment="1" applyProtection="1">
      <alignment horizontal="center" vertical="center"/>
    </xf>
    <xf numFmtId="3" fontId="11" fillId="12" borderId="32" xfId="0" applyNumberFormat="1" applyFont="1" applyFill="1" applyBorder="1" applyAlignment="1" applyProtection="1">
      <alignment horizontal="center" vertical="center"/>
    </xf>
    <xf numFmtId="0" fontId="49" fillId="0" borderId="71" xfId="0" applyFont="1" applyFill="1" applyBorder="1" applyAlignment="1" applyProtection="1">
      <alignment horizontal="center" vertical="center" wrapText="1"/>
    </xf>
    <xf numFmtId="3" fontId="11" fillId="12" borderId="19" xfId="0" applyNumberFormat="1" applyFont="1" applyFill="1" applyBorder="1" applyAlignment="1" applyProtection="1">
      <alignment horizontal="center" vertical="center"/>
    </xf>
    <xf numFmtId="0" fontId="49" fillId="0" borderId="28" xfId="0" applyFont="1" applyFill="1" applyBorder="1" applyAlignment="1" applyProtection="1">
      <alignment horizontal="left" vertical="center" wrapText="1"/>
    </xf>
    <xf numFmtId="0" fontId="49" fillId="0" borderId="72" xfId="0" applyFont="1" applyFill="1" applyBorder="1" applyAlignment="1" applyProtection="1">
      <alignment horizontal="left" vertical="center" wrapText="1"/>
    </xf>
    <xf numFmtId="0" fontId="49" fillId="0" borderId="124"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3" fontId="11" fillId="12" borderId="19" xfId="0" applyNumberFormat="1" applyFont="1" applyFill="1" applyBorder="1" applyAlignment="1" applyProtection="1">
      <alignment horizontal="center" vertical="center" wrapText="1"/>
    </xf>
    <xf numFmtId="0" fontId="49" fillId="0" borderId="169" xfId="0" applyFont="1" applyFill="1" applyBorder="1" applyAlignment="1" applyProtection="1">
      <alignment horizontal="center" vertical="center" wrapText="1"/>
    </xf>
    <xf numFmtId="0" fontId="11" fillId="12" borderId="31" xfId="0" applyFont="1" applyFill="1" applyBorder="1" applyAlignment="1" applyProtection="1">
      <alignment horizontal="center" vertical="center" wrapText="1"/>
    </xf>
    <xf numFmtId="0" fontId="11" fillId="12" borderId="119" xfId="0" applyFont="1" applyFill="1" applyBorder="1" applyAlignment="1" applyProtection="1">
      <alignment horizontal="center" vertical="center" wrapText="1"/>
    </xf>
    <xf numFmtId="0" fontId="49" fillId="0" borderId="0" xfId="0" applyFont="1" applyFill="1" applyBorder="1" applyAlignment="1" applyProtection="1">
      <alignment horizontal="left" vertical="center" wrapText="1"/>
    </xf>
    <xf numFmtId="3" fontId="11" fillId="12" borderId="243" xfId="0" applyNumberFormat="1" applyFont="1" applyFill="1" applyBorder="1" applyAlignment="1" applyProtection="1">
      <alignment horizontal="center" vertical="center"/>
    </xf>
    <xf numFmtId="3" fontId="11" fillId="12" borderId="241" xfId="0" applyNumberFormat="1" applyFont="1" applyFill="1" applyBorder="1" applyAlignment="1" applyProtection="1">
      <alignment horizontal="center" vertical="center"/>
    </xf>
    <xf numFmtId="3" fontId="11" fillId="12" borderId="240" xfId="0" applyNumberFormat="1" applyFont="1" applyFill="1" applyBorder="1" applyAlignment="1" applyProtection="1">
      <alignment horizontal="center" vertical="center"/>
    </xf>
    <xf numFmtId="3" fontId="35" fillId="0" borderId="165" xfId="0" applyNumberFormat="1" applyFont="1" applyFill="1" applyBorder="1" applyAlignment="1" applyProtection="1">
      <alignment horizontal="left" vertical="top"/>
      <protection locked="0"/>
    </xf>
    <xf numFmtId="3" fontId="35" fillId="0" borderId="171" xfId="0" applyNumberFormat="1" applyFont="1" applyFill="1" applyBorder="1" applyAlignment="1" applyProtection="1">
      <alignment horizontal="left" vertical="top"/>
      <protection locked="0"/>
    </xf>
    <xf numFmtId="3" fontId="35" fillId="0" borderId="195" xfId="0" applyNumberFormat="1" applyFont="1" applyFill="1" applyBorder="1" applyAlignment="1" applyProtection="1">
      <alignment horizontal="left" vertical="top"/>
      <protection locked="0"/>
    </xf>
    <xf numFmtId="3" fontId="35" fillId="0" borderId="187" xfId="0" applyNumberFormat="1" applyFont="1" applyFill="1" applyBorder="1" applyAlignment="1" applyProtection="1">
      <alignment horizontal="left" vertical="top"/>
      <protection locked="0"/>
    </xf>
    <xf numFmtId="3" fontId="35" fillId="0" borderId="159" xfId="0" applyNumberFormat="1" applyFont="1" applyFill="1" applyBorder="1" applyAlignment="1" applyProtection="1">
      <alignment horizontal="left" vertical="top"/>
      <protection locked="0"/>
    </xf>
    <xf numFmtId="3" fontId="35" fillId="0" borderId="21" xfId="0" applyNumberFormat="1" applyFont="1" applyFill="1" applyBorder="1" applyAlignment="1" applyProtection="1">
      <alignment horizontal="left" vertical="top"/>
      <protection locked="0"/>
    </xf>
    <xf numFmtId="3" fontId="35" fillId="0" borderId="194" xfId="0" applyNumberFormat="1" applyFont="1" applyFill="1" applyBorder="1" applyAlignment="1" applyProtection="1">
      <alignment horizontal="left" vertical="top"/>
      <protection locked="0"/>
    </xf>
    <xf numFmtId="3" fontId="35" fillId="0" borderId="192" xfId="0" applyNumberFormat="1" applyFont="1" applyFill="1" applyBorder="1" applyAlignment="1" applyProtection="1">
      <alignment horizontal="left" vertical="top"/>
      <protection locked="0"/>
    </xf>
    <xf numFmtId="3" fontId="35" fillId="0" borderId="4" xfId="0" applyNumberFormat="1" applyFont="1" applyFill="1" applyBorder="1" applyAlignment="1" applyProtection="1">
      <alignment horizontal="left" vertical="top"/>
      <protection locked="0"/>
    </xf>
    <xf numFmtId="0" fontId="48" fillId="18" borderId="179" xfId="0" applyFont="1" applyFill="1" applyBorder="1" applyAlignment="1" applyProtection="1">
      <alignment horizontal="center"/>
    </xf>
    <xf numFmtId="0" fontId="48" fillId="18" borderId="177" xfId="0" applyFont="1" applyFill="1" applyBorder="1" applyAlignment="1" applyProtection="1">
      <alignment horizontal="center"/>
    </xf>
    <xf numFmtId="0" fontId="4" fillId="4" borderId="0" xfId="5" applyFont="1" applyFill="1" applyBorder="1" applyAlignment="1" applyProtection="1">
      <alignment horizontal="left" vertical="top" wrapText="1"/>
    </xf>
    <xf numFmtId="0" fontId="35" fillId="0" borderId="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5" fillId="0" borderId="72" xfId="0" applyFont="1" applyFill="1" applyBorder="1" applyAlignment="1" applyProtection="1">
      <alignment horizontal="left" vertical="center" wrapText="1"/>
    </xf>
    <xf numFmtId="3" fontId="35" fillId="0" borderId="117" xfId="0" applyNumberFormat="1" applyFont="1" applyFill="1" applyBorder="1" applyAlignment="1" applyProtection="1">
      <alignment horizontal="left" vertical="top"/>
      <protection locked="0"/>
    </xf>
    <xf numFmtId="3" fontId="35" fillId="0" borderId="196" xfId="0" applyNumberFormat="1" applyFont="1" applyFill="1" applyBorder="1" applyAlignment="1" applyProtection="1">
      <alignment horizontal="left" vertical="top"/>
      <protection locked="0"/>
    </xf>
    <xf numFmtId="3" fontId="35" fillId="0" borderId="197" xfId="0" applyNumberFormat="1" applyFont="1" applyFill="1" applyBorder="1" applyAlignment="1" applyProtection="1">
      <alignment horizontal="left" vertical="top"/>
      <protection locked="0"/>
    </xf>
    <xf numFmtId="0" fontId="48" fillId="0" borderId="179" xfId="0" applyFont="1" applyBorder="1" applyAlignment="1" applyProtection="1">
      <alignment horizontal="center"/>
    </xf>
    <xf numFmtId="0" fontId="48" fillId="0" borderId="177" xfId="0" applyFont="1" applyBorder="1" applyAlignment="1" applyProtection="1">
      <alignment horizontal="center"/>
    </xf>
    <xf numFmtId="0" fontId="6" fillId="20" borderId="0" xfId="1" applyFont="1" applyFill="1" applyAlignment="1" applyProtection="1">
      <alignment horizontal="center" vertical="center"/>
    </xf>
    <xf numFmtId="0" fontId="6" fillId="21" borderId="0" xfId="1" applyFont="1" applyFill="1" applyAlignment="1" applyProtection="1">
      <alignment horizontal="center" vertical="center"/>
    </xf>
    <xf numFmtId="0" fontId="6" fillId="10" borderId="0" xfId="1" applyFont="1" applyFill="1" applyAlignment="1" applyProtection="1">
      <alignment horizontal="center" vertical="center"/>
    </xf>
    <xf numFmtId="0" fontId="49" fillId="20" borderId="169" xfId="0" applyFont="1" applyFill="1" applyBorder="1" applyAlignment="1" applyProtection="1">
      <alignment horizontal="center" vertical="center" wrapText="1"/>
    </xf>
    <xf numFmtId="0" fontId="49" fillId="20" borderId="199" xfId="0" applyFont="1" applyFill="1" applyBorder="1" applyAlignment="1" applyProtection="1">
      <alignment horizontal="center" vertical="center" wrapText="1"/>
    </xf>
    <xf numFmtId="0" fontId="49" fillId="20" borderId="0" xfId="0" applyFont="1" applyFill="1" applyBorder="1" applyAlignment="1" applyProtection="1">
      <alignment horizontal="center" vertical="center" wrapText="1"/>
    </xf>
    <xf numFmtId="0" fontId="49" fillId="20" borderId="72" xfId="0" applyFont="1" applyFill="1" applyBorder="1" applyAlignment="1" applyProtection="1">
      <alignment horizontal="center" vertical="center" wrapText="1"/>
    </xf>
    <xf numFmtId="0" fontId="49" fillId="20" borderId="193" xfId="0" applyFont="1" applyFill="1" applyBorder="1" applyAlignment="1" applyProtection="1">
      <alignment horizontal="center" vertical="center" wrapText="1"/>
    </xf>
    <xf numFmtId="0" fontId="49" fillId="0" borderId="168" xfId="0" applyFont="1" applyFill="1" applyBorder="1" applyAlignment="1" applyProtection="1">
      <alignment horizontal="center" vertical="center" wrapText="1"/>
      <protection locked="0"/>
    </xf>
    <xf numFmtId="0" fontId="49" fillId="0" borderId="202" xfId="0" applyFont="1" applyFill="1" applyBorder="1" applyAlignment="1" applyProtection="1">
      <alignment horizontal="center" vertical="center" wrapText="1"/>
      <protection locked="0"/>
    </xf>
    <xf numFmtId="0" fontId="49" fillId="20" borderId="214" xfId="0" applyFont="1" applyFill="1" applyBorder="1" applyAlignment="1" applyProtection="1">
      <alignment horizontal="center" vertical="center" wrapText="1"/>
    </xf>
    <xf numFmtId="0" fontId="49" fillId="20" borderId="31" xfId="0" applyFont="1" applyFill="1" applyBorder="1" applyAlignment="1" applyProtection="1">
      <alignment horizontal="center" vertical="center" wrapText="1"/>
    </xf>
    <xf numFmtId="0" fontId="49" fillId="20" borderId="119" xfId="0" applyFont="1" applyFill="1" applyBorder="1" applyAlignment="1" applyProtection="1">
      <alignment horizontal="center" vertical="center" wrapText="1"/>
    </xf>
    <xf numFmtId="0" fontId="49" fillId="20" borderId="168" xfId="0" applyFont="1" applyFill="1" applyBorder="1" applyAlignment="1" applyProtection="1">
      <alignment horizontal="center" vertical="center" wrapText="1"/>
    </xf>
    <xf numFmtId="0" fontId="49" fillId="20" borderId="202"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56" xfId="0" applyFont="1" applyBorder="1" applyAlignment="1" applyProtection="1">
      <alignment horizontal="center" vertical="center" wrapText="1"/>
    </xf>
    <xf numFmtId="0" fontId="8" fillId="0" borderId="200" xfId="0" applyFont="1" applyBorder="1" applyAlignment="1" applyProtection="1">
      <alignment horizontal="center" vertical="center" wrapText="1"/>
    </xf>
    <xf numFmtId="0" fontId="49" fillId="0" borderId="169" xfId="0" applyFont="1" applyFill="1" applyBorder="1" applyAlignment="1" applyProtection="1">
      <alignment horizontal="center" vertical="center" wrapText="1"/>
      <protection locked="0"/>
    </xf>
    <xf numFmtId="0" fontId="49" fillId="0" borderId="199"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72" xfId="0" applyFont="1" applyFill="1" applyBorder="1" applyAlignment="1" applyProtection="1">
      <alignment horizontal="center" vertical="center" wrapText="1"/>
      <protection locked="0"/>
    </xf>
    <xf numFmtId="0" fontId="49" fillId="0" borderId="63" xfId="0" applyFont="1" applyFill="1" applyBorder="1" applyAlignment="1" applyProtection="1">
      <alignment horizontal="center" vertical="center" wrapText="1"/>
      <protection locked="0"/>
    </xf>
    <xf numFmtId="0" fontId="35" fillId="0" borderId="56" xfId="0" applyFont="1" applyBorder="1" applyAlignment="1" applyProtection="1">
      <alignment horizontal="center" vertical="center" wrapText="1"/>
    </xf>
    <xf numFmtId="0" fontId="35" fillId="0" borderId="200" xfId="0" applyFont="1" applyBorder="1" applyAlignment="1" applyProtection="1">
      <alignment horizontal="center" vertical="center" wrapText="1"/>
    </xf>
    <xf numFmtId="0" fontId="49" fillId="0" borderId="84" xfId="0" applyFont="1" applyFill="1" applyBorder="1" applyAlignment="1" applyProtection="1">
      <alignment horizontal="center" vertical="center" wrapText="1"/>
      <protection locked="0"/>
    </xf>
    <xf numFmtId="0" fontId="49" fillId="0" borderId="14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35" fillId="0" borderId="200" xfId="0" applyFont="1" applyFill="1" applyBorder="1" applyAlignment="1" applyProtection="1">
      <alignment horizontal="center" vertical="center" wrapText="1"/>
    </xf>
    <xf numFmtId="0" fontId="49" fillId="0" borderId="214" xfId="0" applyFont="1" applyFill="1" applyBorder="1" applyAlignment="1" applyProtection="1">
      <alignment horizontal="center" vertical="center" wrapText="1"/>
      <protection locked="0"/>
    </xf>
    <xf numFmtId="0" fontId="49" fillId="0" borderId="31" xfId="0" applyFont="1" applyFill="1" applyBorder="1" applyAlignment="1" applyProtection="1">
      <alignment horizontal="center" vertical="center" wrapText="1"/>
      <protection locked="0"/>
    </xf>
    <xf numFmtId="0" fontId="49" fillId="0" borderId="119" xfId="0" applyFont="1" applyFill="1" applyBorder="1" applyAlignment="1" applyProtection="1">
      <alignment horizontal="center" vertical="center" wrapText="1"/>
      <protection locked="0"/>
    </xf>
    <xf numFmtId="0" fontId="49" fillId="0" borderId="199" xfId="0" applyFont="1" applyFill="1" applyBorder="1" applyAlignment="1" applyProtection="1">
      <alignment horizontal="center" vertical="center" wrapText="1"/>
    </xf>
    <xf numFmtId="0" fontId="49" fillId="21" borderId="168" xfId="0" applyFont="1" applyFill="1" applyBorder="1" applyAlignment="1" applyProtection="1">
      <alignment horizontal="center" vertical="center" wrapText="1"/>
    </xf>
    <xf numFmtId="0" fontId="49" fillId="21" borderId="63" xfId="0" applyFont="1" applyFill="1" applyBorder="1" applyAlignment="1" applyProtection="1">
      <alignment horizontal="center" vertical="center" wrapText="1"/>
    </xf>
    <xf numFmtId="0" fontId="49" fillId="21" borderId="202" xfId="0" applyFont="1" applyFill="1" applyBorder="1" applyAlignment="1" applyProtection="1">
      <alignment horizontal="center" vertical="center" wrapText="1"/>
    </xf>
    <xf numFmtId="0" fontId="49" fillId="20" borderId="56" xfId="0" applyFont="1" applyFill="1" applyBorder="1" applyAlignment="1" applyProtection="1">
      <alignment horizontal="center" vertical="center" wrapText="1"/>
    </xf>
    <xf numFmtId="0" fontId="49" fillId="20" borderId="211" xfId="0" applyFont="1" applyFill="1" applyBorder="1" applyAlignment="1" applyProtection="1">
      <alignment horizontal="center" vertical="center" wrapText="1"/>
    </xf>
    <xf numFmtId="0" fontId="49" fillId="20" borderId="63" xfId="0" applyFont="1" applyFill="1" applyBorder="1" applyAlignment="1" applyProtection="1">
      <alignment horizontal="center" vertical="center" wrapText="1"/>
    </xf>
    <xf numFmtId="0" fontId="49" fillId="20" borderId="84" xfId="0" applyFont="1" applyFill="1" applyBorder="1" applyAlignment="1" applyProtection="1">
      <alignment horizontal="center" vertical="center" wrapText="1"/>
    </xf>
    <xf numFmtId="0" fontId="49" fillId="20" borderId="149" xfId="0" applyFont="1" applyFill="1" applyBorder="1" applyAlignment="1" applyProtection="1">
      <alignment horizontal="center" vertical="center" wrapText="1"/>
    </xf>
    <xf numFmtId="0" fontId="49" fillId="21" borderId="56" xfId="0" applyFont="1" applyFill="1" applyBorder="1" applyAlignment="1" applyProtection="1">
      <alignment horizontal="center" vertical="center" wrapText="1"/>
    </xf>
    <xf numFmtId="0" fontId="49" fillId="21" borderId="211" xfId="0" applyFont="1" applyFill="1" applyBorder="1" applyAlignment="1" applyProtection="1">
      <alignment horizontal="center" vertical="center" wrapText="1"/>
    </xf>
    <xf numFmtId="0" fontId="49" fillId="21" borderId="169" xfId="0" applyFont="1" applyFill="1" applyBorder="1" applyAlignment="1" applyProtection="1">
      <alignment horizontal="center" vertical="center" wrapText="1"/>
    </xf>
    <xf numFmtId="0" fontId="49" fillId="21" borderId="199" xfId="0" applyFont="1" applyFill="1" applyBorder="1" applyAlignment="1" applyProtection="1">
      <alignment horizontal="center" vertical="center" wrapText="1"/>
    </xf>
    <xf numFmtId="0" fontId="49" fillId="21" borderId="0" xfId="0" applyFont="1" applyFill="1" applyBorder="1" applyAlignment="1" applyProtection="1">
      <alignment horizontal="center" vertical="center" wrapText="1"/>
    </xf>
    <xf numFmtId="0" fontId="49" fillId="21" borderId="72" xfId="0" applyFont="1" applyFill="1" applyBorder="1" applyAlignment="1" applyProtection="1">
      <alignment horizontal="center" vertical="center" wrapText="1"/>
    </xf>
    <xf numFmtId="0" fontId="49" fillId="21" borderId="193" xfId="0" applyFont="1" applyFill="1" applyBorder="1" applyAlignment="1" applyProtection="1">
      <alignment horizontal="center" vertical="center" wrapText="1"/>
    </xf>
    <xf numFmtId="0" fontId="49" fillId="21" borderId="214" xfId="0" applyFont="1" applyFill="1" applyBorder="1" applyAlignment="1" applyProtection="1">
      <alignment horizontal="center" vertical="center" wrapText="1"/>
    </xf>
    <xf numFmtId="0" fontId="49" fillId="21" borderId="31" xfId="0" applyFont="1" applyFill="1" applyBorder="1" applyAlignment="1" applyProtection="1">
      <alignment horizontal="center" vertical="center" wrapText="1"/>
    </xf>
    <xf numFmtId="0" fontId="49" fillId="21" borderId="119" xfId="0" applyFont="1" applyFill="1" applyBorder="1" applyAlignment="1" applyProtection="1">
      <alignment horizontal="center" vertical="center" wrapText="1"/>
    </xf>
    <xf numFmtId="0" fontId="10" fillId="0" borderId="0" xfId="0" applyFont="1" applyFill="1" applyAlignment="1" applyProtection="1">
      <alignment horizontal="center"/>
    </xf>
    <xf numFmtId="0" fontId="49" fillId="21" borderId="84" xfId="0" applyFont="1" applyFill="1" applyBorder="1" applyAlignment="1" applyProtection="1">
      <alignment horizontal="center" vertical="center" wrapText="1"/>
    </xf>
    <xf numFmtId="0" fontId="49" fillId="21" borderId="149" xfId="0" applyFont="1" applyFill="1" applyBorder="1" applyAlignment="1" applyProtection="1">
      <alignment horizontal="center" vertical="center" wrapText="1"/>
    </xf>
    <xf numFmtId="0" fontId="28" fillId="18" borderId="180" xfId="0" quotePrefix="1" applyFont="1" applyFill="1" applyBorder="1" applyAlignment="1" applyProtection="1">
      <alignment horizontal="center" vertical="center" wrapText="1"/>
    </xf>
    <xf numFmtId="0" fontId="28" fillId="18" borderId="216" xfId="0" quotePrefix="1" applyFont="1" applyFill="1" applyBorder="1" applyAlignment="1" applyProtection="1">
      <alignment horizontal="center" vertical="center" wrapText="1"/>
    </xf>
    <xf numFmtId="3" fontId="37" fillId="18" borderId="0" xfId="0" applyNumberFormat="1" applyFont="1" applyFill="1" applyBorder="1" applyAlignment="1" applyProtection="1">
      <alignment horizontal="left" vertical="center" wrapText="1"/>
    </xf>
    <xf numFmtId="3" fontId="37" fillId="18" borderId="29" xfId="0" applyNumberFormat="1" applyFont="1" applyFill="1" applyBorder="1" applyAlignment="1" applyProtection="1">
      <alignment horizontal="left" vertical="center" wrapText="1"/>
    </xf>
    <xf numFmtId="3" fontId="37" fillId="18" borderId="98" xfId="0" applyNumberFormat="1" applyFont="1" applyFill="1" applyBorder="1" applyAlignment="1" applyProtection="1">
      <alignment horizontal="left" vertical="center" wrapText="1"/>
    </xf>
    <xf numFmtId="0" fontId="28" fillId="18" borderId="67" xfId="0" quotePrefix="1" applyFont="1" applyFill="1" applyBorder="1" applyAlignment="1" applyProtection="1">
      <alignment horizontal="center" vertical="center" wrapText="1"/>
    </xf>
    <xf numFmtId="0" fontId="28" fillId="18" borderId="97" xfId="0" quotePrefix="1" applyFont="1" applyFill="1" applyBorder="1" applyAlignment="1" applyProtection="1">
      <alignment horizontal="center" vertical="center" wrapText="1"/>
    </xf>
    <xf numFmtId="3" fontId="37" fillId="18" borderId="3" xfId="0" applyNumberFormat="1" applyFont="1" applyFill="1" applyBorder="1" applyAlignment="1" applyProtection="1">
      <alignment horizontal="left" vertical="center" wrapText="1"/>
    </xf>
    <xf numFmtId="3" fontId="37" fillId="18" borderId="97" xfId="0" applyNumberFormat="1" applyFont="1" applyFill="1" applyBorder="1" applyAlignment="1" applyProtection="1">
      <alignment horizontal="left" vertical="center" wrapText="1"/>
    </xf>
    <xf numFmtId="0" fontId="28" fillId="18" borderId="66" xfId="0" quotePrefix="1" applyFont="1" applyFill="1" applyBorder="1" applyAlignment="1" applyProtection="1">
      <alignment horizontal="center" vertical="center" wrapText="1"/>
    </xf>
    <xf numFmtId="0" fontId="28" fillId="18" borderId="96" xfId="0" quotePrefix="1" applyFont="1" applyFill="1" applyBorder="1" applyAlignment="1" applyProtection="1">
      <alignment horizontal="center" vertical="center" wrapText="1"/>
    </xf>
    <xf numFmtId="3" fontId="37" fillId="18" borderId="30" xfId="0" applyNumberFormat="1" applyFont="1" applyFill="1" applyBorder="1" applyAlignment="1" applyProtection="1">
      <alignment horizontal="left" vertical="center" wrapText="1"/>
    </xf>
    <xf numFmtId="3" fontId="37" fillId="18" borderId="96" xfId="0" applyNumberFormat="1" applyFont="1" applyFill="1" applyBorder="1" applyAlignment="1" applyProtection="1">
      <alignment horizontal="left" vertical="center" wrapText="1"/>
    </xf>
    <xf numFmtId="0" fontId="49" fillId="10" borderId="167" xfId="0" applyFont="1" applyFill="1" applyBorder="1" applyAlignment="1" applyProtection="1">
      <alignment horizontal="center" vertical="center" wrapText="1"/>
    </xf>
    <xf numFmtId="0" fontId="49" fillId="10" borderId="195" xfId="0" applyFont="1" applyFill="1" applyBorder="1" applyAlignment="1" applyProtection="1">
      <alignment horizontal="center" vertical="center" wrapText="1"/>
    </xf>
    <xf numFmtId="0" fontId="49" fillId="10" borderId="244" xfId="0" applyFont="1" applyFill="1" applyBorder="1" applyAlignment="1" applyProtection="1">
      <alignment horizontal="center" vertical="center" wrapText="1"/>
    </xf>
    <xf numFmtId="0" fontId="49" fillId="10" borderId="22" xfId="0" applyFont="1" applyFill="1" applyBorder="1" applyAlignment="1" applyProtection="1">
      <alignment horizontal="center" vertical="center" wrapText="1"/>
    </xf>
    <xf numFmtId="0" fontId="49" fillId="0" borderId="193" xfId="0" applyFont="1" applyFill="1" applyBorder="1" applyAlignment="1" applyProtection="1">
      <alignment horizontal="center" vertical="center" wrapText="1"/>
      <protection locked="0"/>
    </xf>
    <xf numFmtId="0" fontId="49" fillId="0" borderId="201" xfId="0" applyFont="1" applyFill="1" applyBorder="1" applyAlignment="1" applyProtection="1">
      <alignment horizontal="center" vertical="center" wrapText="1"/>
      <protection locked="0"/>
    </xf>
    <xf numFmtId="0" fontId="49" fillId="0" borderId="127" xfId="0" applyFont="1" applyFill="1" applyBorder="1" applyAlignment="1" applyProtection="1">
      <alignment horizontal="center" vertical="center" wrapText="1"/>
    </xf>
    <xf numFmtId="0" fontId="49" fillId="0" borderId="197" xfId="0" applyFont="1" applyFill="1" applyBorder="1" applyAlignment="1" applyProtection="1">
      <alignment horizontal="center" vertical="center" wrapText="1"/>
    </xf>
    <xf numFmtId="0" fontId="49" fillId="15" borderId="127" xfId="0" applyFont="1" applyFill="1" applyBorder="1" applyAlignment="1" applyProtection="1">
      <alignment horizontal="center" vertical="center" wrapText="1"/>
    </xf>
    <xf numFmtId="0" fontId="49" fillId="15" borderId="197" xfId="0" applyFont="1" applyFill="1" applyBorder="1" applyAlignment="1" applyProtection="1">
      <alignment horizontal="center" vertical="center" wrapText="1"/>
    </xf>
    <xf numFmtId="0" fontId="49" fillId="15" borderId="167" xfId="0" applyFont="1" applyFill="1" applyBorder="1" applyAlignment="1" applyProtection="1">
      <alignment horizontal="center" vertical="center" wrapText="1"/>
    </xf>
    <xf numFmtId="0" fontId="49" fillId="15" borderId="195" xfId="0" applyFont="1" applyFill="1" applyBorder="1" applyAlignment="1" applyProtection="1">
      <alignment horizontal="center" vertical="center" wrapText="1"/>
    </xf>
    <xf numFmtId="0" fontId="49" fillId="15" borderId="244" xfId="0" applyFont="1" applyFill="1" applyBorder="1" applyAlignment="1" applyProtection="1">
      <alignment horizontal="center" vertical="center" wrapText="1"/>
    </xf>
    <xf numFmtId="0" fontId="49" fillId="15" borderId="22" xfId="0" applyFont="1" applyFill="1" applyBorder="1" applyAlignment="1" applyProtection="1">
      <alignment horizontal="center" vertical="center" wrapText="1"/>
    </xf>
    <xf numFmtId="0" fontId="49" fillId="10" borderId="127" xfId="0" applyFont="1" applyFill="1" applyBorder="1" applyAlignment="1" applyProtection="1">
      <alignment horizontal="center" vertical="center" wrapText="1"/>
    </xf>
    <xf numFmtId="0" fontId="49" fillId="10" borderId="197" xfId="0" applyFont="1" applyFill="1" applyBorder="1" applyAlignment="1" applyProtection="1">
      <alignment horizontal="center" vertical="center" wrapText="1"/>
    </xf>
    <xf numFmtId="0" fontId="49" fillId="14" borderId="167" xfId="0" applyFont="1" applyFill="1" applyBorder="1" applyAlignment="1" applyProtection="1">
      <alignment horizontal="center" vertical="center" wrapText="1"/>
    </xf>
    <xf numFmtId="0" fontId="49" fillId="14" borderId="195" xfId="0" applyFont="1" applyFill="1" applyBorder="1" applyAlignment="1" applyProtection="1">
      <alignment horizontal="center" vertical="center" wrapText="1"/>
    </xf>
    <xf numFmtId="0" fontId="49" fillId="14" borderId="244" xfId="0" applyFont="1" applyFill="1" applyBorder="1" applyAlignment="1" applyProtection="1">
      <alignment horizontal="center" vertical="center" wrapText="1"/>
    </xf>
    <xf numFmtId="0" fontId="49" fillId="14" borderId="22" xfId="0" applyFont="1" applyFill="1" applyBorder="1" applyAlignment="1" applyProtection="1">
      <alignment horizontal="center" vertical="center" wrapText="1"/>
    </xf>
    <xf numFmtId="0" fontId="49" fillId="13" borderId="127" xfId="0" applyFont="1" applyFill="1" applyBorder="1" applyAlignment="1" applyProtection="1">
      <alignment horizontal="center" vertical="center" wrapText="1"/>
    </xf>
    <xf numFmtId="0" fontId="49" fillId="13" borderId="197" xfId="0" applyFont="1" applyFill="1" applyBorder="1" applyAlignment="1" applyProtection="1">
      <alignment horizontal="center" vertical="center" wrapText="1"/>
    </xf>
    <xf numFmtId="0" fontId="49" fillId="13" borderId="167" xfId="0" applyFont="1" applyFill="1" applyBorder="1" applyAlignment="1" applyProtection="1">
      <alignment horizontal="center" vertical="center" wrapText="1"/>
    </xf>
    <xf numFmtId="0" fontId="49" fillId="13" borderId="195" xfId="0" applyFont="1" applyFill="1" applyBorder="1" applyAlignment="1" applyProtection="1">
      <alignment horizontal="center" vertical="center" wrapText="1"/>
    </xf>
    <xf numFmtId="0" fontId="49" fillId="13" borderId="244" xfId="0" applyFont="1" applyFill="1" applyBorder="1" applyAlignment="1" applyProtection="1">
      <alignment horizontal="center" vertical="center" wrapText="1"/>
    </xf>
    <xf numFmtId="0" fontId="49" fillId="13" borderId="22" xfId="0" applyFont="1" applyFill="1" applyBorder="1" applyAlignment="1" applyProtection="1">
      <alignment horizontal="center" vertical="center" wrapText="1"/>
    </xf>
    <xf numFmtId="0" fontId="49" fillId="14" borderId="127" xfId="0" applyFont="1" applyFill="1" applyBorder="1" applyAlignment="1" applyProtection="1">
      <alignment horizontal="center" vertical="center" wrapText="1"/>
    </xf>
    <xf numFmtId="0" fontId="49" fillId="14" borderId="197" xfId="0" applyFont="1" applyFill="1" applyBorder="1" applyAlignment="1" applyProtection="1">
      <alignment horizontal="center" vertical="center" wrapText="1"/>
    </xf>
    <xf numFmtId="0" fontId="49" fillId="11" borderId="167" xfId="0" applyFont="1" applyFill="1" applyBorder="1" applyAlignment="1" applyProtection="1">
      <alignment horizontal="center" vertical="center" wrapText="1"/>
    </xf>
    <xf numFmtId="0" fontId="49" fillId="11" borderId="195" xfId="0" applyFont="1" applyFill="1" applyBorder="1" applyAlignment="1" applyProtection="1">
      <alignment horizontal="center" vertical="center" wrapText="1"/>
    </xf>
    <xf numFmtId="0" fontId="49" fillId="11" borderId="244" xfId="0" applyFont="1" applyFill="1" applyBorder="1" applyAlignment="1" applyProtection="1">
      <alignment horizontal="center" vertical="center" wrapText="1"/>
    </xf>
    <xf numFmtId="0" fontId="49" fillId="11" borderId="22" xfId="0" applyFont="1" applyFill="1" applyBorder="1" applyAlignment="1" applyProtection="1">
      <alignment horizontal="center" vertical="center" wrapText="1"/>
    </xf>
    <xf numFmtId="0" fontId="49" fillId="11" borderId="127" xfId="0" applyFont="1" applyFill="1" applyBorder="1" applyAlignment="1" applyProtection="1">
      <alignment horizontal="center" vertical="center" wrapText="1"/>
    </xf>
    <xf numFmtId="0" fontId="49" fillId="11" borderId="197" xfId="0" applyFont="1" applyFill="1" applyBorder="1" applyAlignment="1" applyProtection="1">
      <alignment horizontal="center" vertical="center" wrapText="1"/>
    </xf>
    <xf numFmtId="0" fontId="28" fillId="18" borderId="1" xfId="0" quotePrefix="1" applyFont="1" applyFill="1" applyBorder="1" applyAlignment="1" applyProtection="1">
      <alignment horizontal="center" vertical="center" wrapText="1"/>
    </xf>
    <xf numFmtId="0" fontId="35" fillId="0" borderId="42" xfId="0" applyFont="1" applyFill="1" applyBorder="1" applyAlignment="1" applyProtection="1">
      <alignment horizontal="left" vertical="top" wrapText="1"/>
      <protection locked="0"/>
    </xf>
    <xf numFmtId="0" fontId="35" fillId="0" borderId="129" xfId="0" applyFont="1" applyFill="1" applyBorder="1" applyAlignment="1" applyProtection="1">
      <alignment horizontal="left" vertical="top" wrapText="1"/>
      <protection locked="0"/>
    </xf>
    <xf numFmtId="0" fontId="36" fillId="5" borderId="39" xfId="0" applyFont="1" applyFill="1" applyBorder="1" applyAlignment="1" applyProtection="1">
      <alignment horizontal="center" vertical="center" wrapText="1"/>
    </xf>
    <xf numFmtId="0" fontId="36" fillId="5" borderId="47" xfId="0" applyFont="1" applyFill="1" applyBorder="1" applyAlignment="1" applyProtection="1">
      <alignment horizontal="center" vertical="center" wrapText="1"/>
    </xf>
    <xf numFmtId="0" fontId="0" fillId="0" borderId="28" xfId="0" applyFill="1" applyBorder="1" applyAlignment="1" applyProtection="1">
      <alignment horizontal="center" vertical="center" textRotation="90" wrapText="1"/>
    </xf>
    <xf numFmtId="0" fontId="0" fillId="0" borderId="0" xfId="0" applyFill="1" applyBorder="1" applyAlignment="1" applyProtection="1">
      <alignment horizontal="center" vertical="center" textRotation="90" wrapText="1"/>
    </xf>
    <xf numFmtId="0" fontId="0" fillId="0" borderId="124" xfId="0" applyFill="1" applyBorder="1" applyAlignment="1" applyProtection="1">
      <alignment horizontal="center" vertical="center" textRotation="90" wrapText="1"/>
    </xf>
    <xf numFmtId="0" fontId="0" fillId="0" borderId="28" xfId="0" applyFont="1" applyBorder="1" applyAlignment="1" applyProtection="1">
      <alignment horizontal="center" vertical="center" textRotation="90" wrapText="1"/>
    </xf>
    <xf numFmtId="0" fontId="0" fillId="0" borderId="72" xfId="0" applyFont="1" applyBorder="1" applyAlignment="1" applyProtection="1">
      <alignment horizontal="center" vertical="center" textRotation="90"/>
    </xf>
    <xf numFmtId="0" fontId="36" fillId="5" borderId="2" xfId="0" applyFont="1" applyFill="1" applyBorder="1" applyAlignment="1" applyProtection="1">
      <alignment horizontal="center" vertical="center"/>
    </xf>
    <xf numFmtId="0" fontId="32" fillId="0" borderId="206" xfId="0" applyFont="1" applyBorder="1" applyAlignment="1" applyProtection="1">
      <alignment horizontal="center" vertical="center"/>
    </xf>
    <xf numFmtId="0" fontId="32" fillId="0" borderId="42" xfId="0" applyFont="1" applyBorder="1" applyAlignment="1" applyProtection="1">
      <alignment horizontal="center" vertical="center"/>
    </xf>
    <xf numFmtId="0" fontId="32" fillId="0" borderId="2" xfId="0" applyFont="1" applyBorder="1" applyAlignment="1" applyProtection="1">
      <alignment horizontal="center" vertical="center" wrapText="1"/>
    </xf>
    <xf numFmtId="0" fontId="32" fillId="0" borderId="152" xfId="0" applyFont="1" applyBorder="1" applyAlignment="1" applyProtection="1">
      <alignment horizontal="center" vertical="center" wrapText="1"/>
    </xf>
    <xf numFmtId="0" fontId="36" fillId="5" borderId="39" xfId="0" applyFont="1" applyFill="1" applyBorder="1" applyAlignment="1" applyProtection="1">
      <alignment horizontal="center" vertical="center"/>
    </xf>
    <xf numFmtId="0" fontId="36" fillId="5" borderId="152" xfId="0" applyFont="1" applyFill="1" applyBorder="1" applyAlignment="1" applyProtection="1">
      <alignment horizontal="center" vertical="center"/>
    </xf>
    <xf numFmtId="0" fontId="35" fillId="0" borderId="33" xfId="0" applyFont="1" applyBorder="1" applyAlignment="1" applyProtection="1">
      <alignment horizontal="center" vertical="top" wrapText="1"/>
      <protection locked="0"/>
    </xf>
    <xf numFmtId="0" fontId="35" fillId="0" borderId="44" xfId="0" applyFont="1" applyBorder="1" applyAlignment="1" applyProtection="1">
      <alignment horizontal="center" vertical="top" wrapText="1"/>
      <protection locked="0"/>
    </xf>
    <xf numFmtId="0" fontId="35" fillId="0" borderId="35" xfId="0" applyFont="1" applyBorder="1" applyAlignment="1" applyProtection="1">
      <alignment horizontal="center" vertical="top" wrapText="1"/>
      <protection locked="0"/>
    </xf>
    <xf numFmtId="0" fontId="35" fillId="0" borderId="45" xfId="0" applyFont="1" applyBorder="1" applyAlignment="1" applyProtection="1">
      <alignment horizontal="center" vertical="top" wrapText="1"/>
      <protection locked="0"/>
    </xf>
    <xf numFmtId="0" fontId="35" fillId="0" borderId="83" xfId="0" applyFont="1" applyBorder="1" applyAlignment="1" applyProtection="1">
      <alignment horizontal="center" vertical="top" wrapText="1"/>
      <protection locked="0"/>
    </xf>
    <xf numFmtId="0" fontId="35" fillId="0" borderId="80" xfId="0" applyFont="1" applyBorder="1" applyAlignment="1" applyProtection="1">
      <alignment horizontal="center" vertical="top" wrapText="1"/>
      <protection locked="0"/>
    </xf>
    <xf numFmtId="0" fontId="35" fillId="0" borderId="79" xfId="0" applyFont="1" applyBorder="1" applyAlignment="1" applyProtection="1">
      <alignment horizontal="center" vertical="top" wrapText="1"/>
      <protection locked="0"/>
    </xf>
    <xf numFmtId="0" fontId="35" fillId="0" borderId="178" xfId="0" applyFont="1" applyBorder="1" applyAlignment="1" applyProtection="1">
      <alignment horizontal="center" vertical="top" wrapText="1"/>
      <protection locked="0"/>
    </xf>
    <xf numFmtId="0" fontId="35" fillId="0" borderId="82" xfId="0" applyFont="1" applyBorder="1" applyAlignment="1" applyProtection="1">
      <alignment horizontal="center" vertical="top" wrapText="1"/>
      <protection locked="0"/>
    </xf>
    <xf numFmtId="0" fontId="35" fillId="0" borderId="81" xfId="0" applyFont="1" applyBorder="1" applyAlignment="1" applyProtection="1">
      <alignment horizontal="center" vertical="top" wrapText="1"/>
      <protection locked="0"/>
    </xf>
    <xf numFmtId="0" fontId="36" fillId="9" borderId="0" xfId="0" applyFont="1" applyFill="1" applyBorder="1" applyAlignment="1" applyProtection="1">
      <alignment horizontal="center" vertical="center"/>
    </xf>
    <xf numFmtId="0" fontId="36" fillId="5" borderId="128" xfId="0" applyFont="1" applyFill="1" applyBorder="1" applyAlignment="1" applyProtection="1">
      <alignment horizontal="center" vertical="center"/>
    </xf>
    <xf numFmtId="0" fontId="36" fillId="5" borderId="95" xfId="0" applyFont="1" applyFill="1" applyBorder="1" applyAlignment="1" applyProtection="1">
      <alignment horizontal="center" vertical="center"/>
    </xf>
    <xf numFmtId="0" fontId="36" fillId="5" borderId="82" xfId="0" applyFont="1" applyFill="1" applyBorder="1" applyAlignment="1" applyProtection="1">
      <alignment horizontal="center" vertical="center"/>
    </xf>
    <xf numFmtId="0" fontId="36" fillId="5" borderId="81" xfId="0" applyFont="1" applyFill="1" applyBorder="1" applyAlignment="1" applyProtection="1">
      <alignment horizontal="center" vertical="center"/>
    </xf>
    <xf numFmtId="0" fontId="0" fillId="0" borderId="72" xfId="0" applyFill="1" applyBorder="1" applyAlignment="1" applyProtection="1">
      <alignment horizontal="center" vertical="center" textRotation="90" wrapText="1"/>
    </xf>
    <xf numFmtId="0" fontId="36" fillId="5" borderId="166" xfId="0" applyFont="1" applyFill="1" applyBorder="1" applyAlignment="1" applyProtection="1">
      <alignment horizontal="center" vertical="center"/>
    </xf>
    <xf numFmtId="0" fontId="36" fillId="5" borderId="203" xfId="0" applyFont="1" applyFill="1" applyBorder="1" applyAlignment="1" applyProtection="1">
      <alignment horizontal="center" vertical="center"/>
    </xf>
    <xf numFmtId="0" fontId="36" fillId="5" borderId="1" xfId="0" applyFont="1" applyFill="1" applyBorder="1" applyAlignment="1" applyProtection="1">
      <alignment horizontal="center" vertical="center"/>
    </xf>
    <xf numFmtId="0" fontId="32" fillId="0" borderId="1" xfId="0" applyFont="1" applyBorder="1" applyAlignment="1" applyProtection="1">
      <alignment horizontal="center" vertical="center" wrapText="1"/>
    </xf>
    <xf numFmtId="0" fontId="32" fillId="0" borderId="203" xfId="0" applyFont="1" applyBorder="1" applyAlignment="1" applyProtection="1">
      <alignment horizontal="center" vertical="center" wrapText="1"/>
    </xf>
    <xf numFmtId="0" fontId="32" fillId="0" borderId="124" xfId="0" applyFont="1" applyBorder="1" applyAlignment="1" applyProtection="1">
      <alignment horizontal="center" vertical="center" wrapText="1"/>
    </xf>
    <xf numFmtId="0" fontId="32" fillId="0" borderId="205" xfId="0" applyFont="1" applyBorder="1" applyAlignment="1" applyProtection="1">
      <alignment horizontal="center" vertical="center" wrapText="1"/>
    </xf>
    <xf numFmtId="0" fontId="32" fillId="0" borderId="204" xfId="0" applyFont="1" applyBorder="1" applyAlignment="1" applyProtection="1">
      <alignment horizontal="center" vertical="center" wrapText="1"/>
    </xf>
    <xf numFmtId="0" fontId="32" fillId="0" borderId="142" xfId="0" applyFont="1" applyBorder="1" applyAlignment="1" applyProtection="1">
      <alignment horizontal="center" vertical="center" wrapText="1"/>
    </xf>
    <xf numFmtId="0" fontId="32" fillId="0" borderId="76" xfId="0" applyFont="1" applyBorder="1" applyAlignment="1" applyProtection="1">
      <alignment horizontal="center" vertical="center" wrapText="1"/>
    </xf>
    <xf numFmtId="0" fontId="32" fillId="0" borderId="78" xfId="0" applyFont="1" applyBorder="1" applyAlignment="1" applyProtection="1">
      <alignment horizontal="left" vertical="center" wrapText="1"/>
    </xf>
    <xf numFmtId="0" fontId="32" fillId="0" borderId="150" xfId="0" applyFont="1" applyBorder="1" applyAlignment="1" applyProtection="1">
      <alignment horizontal="left" vertical="center" wrapText="1"/>
    </xf>
    <xf numFmtId="0" fontId="32" fillId="0" borderId="77" xfId="0" applyFont="1" applyBorder="1" applyAlignment="1" applyProtection="1">
      <alignment horizontal="center" vertical="center"/>
    </xf>
    <xf numFmtId="0" fontId="32" fillId="0" borderId="84" xfId="0" applyFont="1" applyBorder="1" applyAlignment="1" applyProtection="1">
      <alignment horizontal="left" vertical="center" wrapText="1"/>
    </xf>
    <xf numFmtId="0" fontId="32" fillId="0" borderId="149" xfId="0" applyFont="1" applyBorder="1" applyAlignment="1" applyProtection="1">
      <alignment horizontal="left" vertical="center" wrapText="1"/>
    </xf>
    <xf numFmtId="0" fontId="0" fillId="0" borderId="193" xfId="0" applyFont="1" applyBorder="1" applyAlignment="1" applyProtection="1">
      <alignment horizontal="center" vertical="center" textRotation="90" wrapText="1"/>
    </xf>
    <xf numFmtId="0" fontId="0" fillId="0" borderId="169" xfId="0" applyFont="1" applyBorder="1" applyAlignment="1" applyProtection="1">
      <alignment horizontal="center" vertical="center" textRotation="90" wrapText="1"/>
    </xf>
    <xf numFmtId="0" fontId="4" fillId="0" borderId="208" xfId="7" applyFont="1" applyBorder="1" applyAlignment="1" applyProtection="1">
      <alignment horizontal="left" vertical="top" wrapText="1"/>
    </xf>
    <xf numFmtId="0" fontId="4" fillId="0" borderId="209" xfId="7" applyFont="1" applyBorder="1" applyAlignment="1" applyProtection="1">
      <alignment horizontal="left" vertical="top" wrapText="1"/>
    </xf>
    <xf numFmtId="0" fontId="4" fillId="0" borderId="210" xfId="7" applyFont="1" applyBorder="1" applyAlignment="1" applyProtection="1">
      <alignment horizontal="left" vertical="top" wrapText="1"/>
    </xf>
    <xf numFmtId="0" fontId="48" fillId="0" borderId="36" xfId="0" applyFont="1" applyBorder="1" applyAlignment="1" applyProtection="1">
      <alignment horizontal="left" vertical="top"/>
      <protection locked="0"/>
    </xf>
    <xf numFmtId="0" fontId="48" fillId="0" borderId="38" xfId="0" applyFont="1" applyBorder="1" applyAlignment="1" applyProtection="1">
      <alignment horizontal="left" vertical="top"/>
      <protection locked="0"/>
    </xf>
    <xf numFmtId="0" fontId="48" fillId="0" borderId="49" xfId="0" applyFont="1" applyBorder="1" applyAlignment="1" applyProtection="1">
      <alignment horizontal="left" vertical="top" wrapText="1"/>
      <protection locked="0"/>
    </xf>
    <xf numFmtId="0" fontId="48" fillId="0" borderId="24" xfId="0" applyFont="1" applyBorder="1" applyAlignment="1" applyProtection="1">
      <alignment horizontal="left" vertical="top" wrapText="1"/>
      <protection locked="0"/>
    </xf>
    <xf numFmtId="0" fontId="1" fillId="0" borderId="36" xfId="7" applyFont="1" applyBorder="1" applyAlignment="1" applyProtection="1">
      <alignment horizontal="left" vertical="top" wrapText="1"/>
      <protection locked="0"/>
    </xf>
    <xf numFmtId="0" fontId="1" fillId="0" borderId="126" xfId="7" applyFont="1" applyBorder="1" applyAlignment="1" applyProtection="1">
      <alignment horizontal="left" vertical="top" wrapText="1"/>
      <protection locked="0"/>
    </xf>
    <xf numFmtId="0" fontId="1" fillId="0" borderId="141" xfId="7" applyFont="1" applyBorder="1" applyAlignment="1" applyProtection="1">
      <alignment horizontal="left" vertical="top" wrapText="1"/>
      <protection locked="0"/>
    </xf>
    <xf numFmtId="0" fontId="1" fillId="0" borderId="150" xfId="7" applyFont="1" applyBorder="1" applyAlignment="1" applyProtection="1">
      <alignment horizontal="left" vertical="top" wrapText="1"/>
      <protection locked="0"/>
    </xf>
    <xf numFmtId="0" fontId="1" fillId="9" borderId="36" xfId="7" applyFont="1" applyFill="1" applyBorder="1" applyAlignment="1" applyProtection="1">
      <alignment horizontal="center" vertical="top" wrapText="1"/>
    </xf>
    <xf numFmtId="0" fontId="1" fillId="9" borderId="126" xfId="7" applyFont="1" applyFill="1" applyBorder="1" applyAlignment="1" applyProtection="1">
      <alignment horizontal="center" vertical="top" wrapText="1"/>
    </xf>
    <xf numFmtId="0" fontId="48" fillId="0" borderId="26" xfId="0" applyFont="1" applyBorder="1" applyAlignment="1" applyProtection="1">
      <alignment horizontal="left" vertical="top" wrapText="1"/>
      <protection locked="0"/>
    </xf>
    <xf numFmtId="0" fontId="1" fillId="0" borderId="35" xfId="7" applyFont="1" applyBorder="1" applyAlignment="1" applyProtection="1">
      <alignment horizontal="left" vertical="top" wrapText="1"/>
      <protection locked="0"/>
    </xf>
    <xf numFmtId="0" fontId="1" fillId="0" borderId="79" xfId="7" applyFont="1" applyBorder="1" applyAlignment="1" applyProtection="1">
      <alignment horizontal="left" vertical="top" wrapText="1"/>
      <protection locked="0"/>
    </xf>
    <xf numFmtId="0" fontId="35" fillId="0" borderId="141" xfId="7" applyFont="1" applyBorder="1" applyAlignment="1" applyProtection="1">
      <alignment horizontal="left" vertical="top"/>
      <protection locked="0"/>
    </xf>
    <xf numFmtId="0" fontId="4" fillId="4" borderId="83" xfId="3" applyNumberFormat="1" applyFont="1" applyFill="1" applyBorder="1" applyAlignment="1" applyProtection="1">
      <alignment horizontal="center" vertical="center" textRotation="90" wrapText="1"/>
    </xf>
    <xf numFmtId="0" fontId="4" fillId="4" borderId="35" xfId="3" applyNumberFormat="1" applyFont="1" applyFill="1" applyBorder="1" applyAlignment="1" applyProtection="1">
      <alignment horizontal="center" vertical="center" textRotation="90" wrapText="1"/>
    </xf>
    <xf numFmtId="0" fontId="4" fillId="4" borderId="37" xfId="3" applyNumberFormat="1" applyFont="1" applyFill="1" applyBorder="1" applyAlignment="1" applyProtection="1">
      <alignment horizontal="center" vertical="center" textRotation="90" wrapText="1"/>
    </xf>
    <xf numFmtId="0" fontId="48" fillId="0" borderId="83" xfId="7" applyFont="1" applyBorder="1" applyAlignment="1" applyProtection="1">
      <alignment horizontal="left" vertical="top" wrapText="1"/>
      <protection locked="0"/>
    </xf>
    <xf numFmtId="0" fontId="48" fillId="0" borderId="57" xfId="7" applyFont="1" applyBorder="1" applyAlignment="1" applyProtection="1">
      <alignment horizontal="left" vertical="top" wrapText="1"/>
      <protection locked="0"/>
    </xf>
    <xf numFmtId="0" fontId="48" fillId="0" borderId="82" xfId="7" applyFont="1" applyBorder="1" applyAlignment="1" applyProtection="1">
      <alignment horizontal="left" vertical="top" wrapText="1"/>
      <protection locked="0"/>
    </xf>
    <xf numFmtId="0" fontId="48" fillId="0" borderId="142" xfId="7" applyFont="1" applyBorder="1" applyAlignment="1" applyProtection="1">
      <alignment horizontal="left" vertical="top" wrapText="1"/>
      <protection locked="0"/>
    </xf>
    <xf numFmtId="0" fontId="4" fillId="9" borderId="0" xfId="3" applyFont="1" applyFill="1" applyBorder="1" applyAlignment="1" applyProtection="1">
      <alignment horizontal="center" vertical="center"/>
    </xf>
    <xf numFmtId="0" fontId="4" fillId="4" borderId="92" xfId="3" applyFont="1" applyFill="1" applyBorder="1" applyAlignment="1" applyProtection="1">
      <alignment horizontal="left" vertical="center" wrapText="1"/>
    </xf>
    <xf numFmtId="0" fontId="4" fillId="4" borderId="118" xfId="3" applyFont="1" applyFill="1" applyBorder="1" applyAlignment="1" applyProtection="1">
      <alignment horizontal="left" vertical="center" wrapText="1"/>
    </xf>
    <xf numFmtId="0" fontId="9" fillId="4" borderId="141" xfId="3" applyFont="1" applyFill="1" applyBorder="1" applyAlignment="1" applyProtection="1">
      <alignment horizontal="left" vertical="center" wrapText="1"/>
      <protection locked="0"/>
    </xf>
    <xf numFmtId="0" fontId="9" fillId="4" borderId="150" xfId="3" applyFont="1" applyFill="1" applyBorder="1" applyAlignment="1" applyProtection="1">
      <alignment horizontal="left" vertical="center" wrapText="1"/>
      <protection locked="0"/>
    </xf>
    <xf numFmtId="0" fontId="48" fillId="0" borderId="61" xfId="0" applyFont="1" applyBorder="1" applyAlignment="1" applyProtection="1">
      <alignment horizontal="left" vertical="top" wrapText="1"/>
      <protection locked="0"/>
    </xf>
    <xf numFmtId="0" fontId="1" fillId="0" borderId="141" xfId="7" applyFont="1" applyBorder="1" applyAlignment="1" applyProtection="1">
      <alignment horizontal="left" vertical="center" wrapText="1"/>
    </xf>
    <xf numFmtId="0" fontId="1" fillId="0" borderId="207" xfId="7" applyFont="1" applyBorder="1" applyAlignment="1" applyProtection="1">
      <alignment horizontal="left" vertical="center" wrapText="1"/>
    </xf>
    <xf numFmtId="0" fontId="48" fillId="0" borderId="36" xfId="0" applyFont="1" applyBorder="1" applyAlignment="1" applyProtection="1">
      <alignment horizontal="left" vertical="top" wrapText="1"/>
      <protection locked="0"/>
    </xf>
    <xf numFmtId="0" fontId="48" fillId="0" borderId="126" xfId="0" applyFont="1" applyBorder="1" applyAlignment="1" applyProtection="1">
      <alignment horizontal="left" vertical="top" wrapText="1"/>
      <protection locked="0"/>
    </xf>
    <xf numFmtId="0" fontId="1" fillId="0" borderId="149" xfId="7" applyFont="1" applyBorder="1" applyAlignment="1" applyProtection="1">
      <alignment horizontal="left" vertical="center" wrapText="1"/>
    </xf>
    <xf numFmtId="0" fontId="27" fillId="4" borderId="83" xfId="3" applyFont="1" applyFill="1" applyBorder="1" applyAlignment="1" applyProtection="1">
      <alignment horizontal="center" vertical="center" textRotation="90"/>
    </xf>
    <xf numFmtId="0" fontId="27" fillId="4" borderId="35" xfId="3" applyFont="1" applyFill="1" applyBorder="1" applyAlignment="1" applyProtection="1">
      <alignment horizontal="center" vertical="center" textRotation="90"/>
    </xf>
    <xf numFmtId="0" fontId="27" fillId="4" borderId="79" xfId="3" applyFont="1" applyFill="1" applyBorder="1" applyAlignment="1" applyProtection="1">
      <alignment horizontal="center" vertical="center" textRotation="90"/>
    </xf>
    <xf numFmtId="0" fontId="9" fillId="4" borderId="149" xfId="3" applyFont="1" applyFill="1" applyBorder="1" applyAlignment="1" applyProtection="1">
      <alignment horizontal="left" vertical="center" wrapText="1"/>
      <protection locked="0"/>
    </xf>
    <xf numFmtId="0" fontId="1" fillId="0" borderId="37" xfId="7" applyFont="1" applyBorder="1" applyAlignment="1" applyProtection="1">
      <alignment horizontal="left" vertical="top" wrapText="1"/>
      <protection locked="0"/>
    </xf>
    <xf numFmtId="0" fontId="4" fillId="4" borderId="83" xfId="3" applyFont="1" applyFill="1" applyBorder="1" applyAlignment="1" applyProtection="1">
      <alignment horizontal="center" vertical="center" textRotation="90" wrapText="1"/>
    </xf>
    <xf numFmtId="0" fontId="4" fillId="4" borderId="35" xfId="3" applyFont="1" applyFill="1" applyBorder="1" applyAlignment="1" applyProtection="1">
      <alignment horizontal="center" vertical="center" textRotation="90" wrapText="1"/>
    </xf>
    <xf numFmtId="0" fontId="4" fillId="4" borderId="37" xfId="3" applyFont="1" applyFill="1" applyBorder="1" applyAlignment="1" applyProtection="1">
      <alignment horizontal="center" vertical="center" textRotation="90" wrapText="1"/>
    </xf>
    <xf numFmtId="0" fontId="48" fillId="0" borderId="92" xfId="0" applyFont="1" applyBorder="1" applyAlignment="1" applyProtection="1">
      <alignment horizontal="left" vertical="top" wrapText="1"/>
      <protection locked="0"/>
    </xf>
    <xf numFmtId="0" fontId="1" fillId="9" borderId="92" xfId="7" applyFont="1" applyFill="1" applyBorder="1" applyAlignment="1" applyProtection="1">
      <alignment horizontal="center" vertical="top" wrapText="1"/>
    </xf>
    <xf numFmtId="0" fontId="1" fillId="4" borderId="83" xfId="3" applyFont="1" applyFill="1" applyBorder="1" applyAlignment="1" applyProtection="1">
      <alignment horizontal="left" vertical="center"/>
    </xf>
    <xf numFmtId="0" fontId="1" fillId="4" borderId="149" xfId="3" applyFont="1" applyFill="1" applyBorder="1" applyAlignment="1" applyProtection="1">
      <alignment horizontal="left" vertical="center"/>
    </xf>
    <xf numFmtId="0" fontId="1" fillId="4" borderId="35" xfId="3" applyFont="1" applyFill="1" applyBorder="1" applyAlignment="1" applyProtection="1">
      <alignment horizontal="left" vertical="center"/>
    </xf>
    <xf numFmtId="0" fontId="1" fillId="4" borderId="141" xfId="3" applyFont="1" applyFill="1" applyBorder="1" applyAlignment="1" applyProtection="1">
      <alignment horizontal="left" vertical="center"/>
    </xf>
    <xf numFmtId="0" fontId="1" fillId="4" borderId="37" xfId="3" applyFont="1" applyFill="1" applyBorder="1" applyAlignment="1" applyProtection="1">
      <alignment horizontal="left" vertical="center"/>
    </xf>
    <xf numFmtId="0" fontId="1" fillId="4" borderId="207" xfId="3" applyFont="1" applyFill="1" applyBorder="1" applyAlignment="1" applyProtection="1">
      <alignment horizontal="left" vertical="center"/>
    </xf>
    <xf numFmtId="0" fontId="1" fillId="0" borderId="38" xfId="7" applyFont="1" applyBorder="1" applyAlignment="1" applyProtection="1">
      <alignment horizontal="left" vertical="top" wrapText="1"/>
      <protection locked="0"/>
    </xf>
    <xf numFmtId="0" fontId="1" fillId="0" borderId="92" xfId="7" applyFont="1" applyBorder="1" applyAlignment="1" applyProtection="1">
      <alignment horizontal="left" vertical="top" wrapText="1"/>
      <protection locked="0"/>
    </xf>
    <xf numFmtId="0" fontId="1" fillId="0" borderId="83" xfId="7" applyFont="1" applyBorder="1" applyAlignment="1" applyProtection="1">
      <alignment horizontal="left" vertical="top" wrapText="1"/>
      <protection locked="0"/>
    </xf>
    <xf numFmtId="0" fontId="35" fillId="0" borderId="149" xfId="7" applyFont="1" applyBorder="1" applyAlignment="1" applyProtection="1">
      <alignment horizontal="left" vertical="top"/>
      <protection locked="0"/>
    </xf>
    <xf numFmtId="0" fontId="35" fillId="0" borderId="207" xfId="7" applyFont="1" applyBorder="1" applyAlignment="1" applyProtection="1">
      <alignment horizontal="left" vertical="top"/>
      <protection locked="0"/>
    </xf>
    <xf numFmtId="0" fontId="9" fillId="0" borderId="24" xfId="7" applyFont="1" applyBorder="1" applyAlignment="1" applyProtection="1">
      <alignment horizontal="left" vertical="top" wrapText="1"/>
      <protection locked="0"/>
    </xf>
    <xf numFmtId="0" fontId="9" fillId="0" borderId="26" xfId="7" applyFont="1" applyBorder="1" applyAlignment="1" applyProtection="1">
      <alignment horizontal="left" vertical="top" wrapText="1"/>
      <protection locked="0"/>
    </xf>
    <xf numFmtId="0" fontId="1" fillId="9" borderId="38" xfId="7" applyFont="1" applyFill="1" applyBorder="1" applyAlignment="1" applyProtection="1">
      <alignment horizontal="left" vertical="top" wrapText="1"/>
    </xf>
    <xf numFmtId="0" fontId="1" fillId="9" borderId="171" xfId="7" applyFont="1" applyFill="1" applyBorder="1" applyAlignment="1" applyProtection="1">
      <alignment horizontal="left" vertical="top" wrapText="1"/>
    </xf>
    <xf numFmtId="0" fontId="1" fillId="9" borderId="195" xfId="7" applyFont="1" applyFill="1" applyBorder="1" applyAlignment="1" applyProtection="1">
      <alignment horizontal="left" vertical="top" wrapText="1"/>
    </xf>
    <xf numFmtId="0" fontId="1" fillId="0" borderId="83" xfId="7" applyFont="1" applyBorder="1" applyAlignment="1" applyProtection="1">
      <alignment horizontal="left" vertical="center" wrapText="1"/>
    </xf>
    <xf numFmtId="0" fontId="1" fillId="0" borderId="35" xfId="7" applyFont="1" applyBorder="1" applyAlignment="1" applyProtection="1">
      <alignment horizontal="left" vertical="center" wrapText="1"/>
    </xf>
    <xf numFmtId="0" fontId="1" fillId="0" borderId="37" xfId="7" applyFont="1" applyBorder="1" applyAlignment="1" applyProtection="1">
      <alignment horizontal="left" vertical="center" wrapText="1"/>
    </xf>
    <xf numFmtId="0" fontId="1" fillId="9" borderId="38" xfId="7" applyFont="1" applyFill="1" applyBorder="1" applyAlignment="1" applyProtection="1">
      <alignment horizontal="center" vertical="top" wrapText="1"/>
    </xf>
    <xf numFmtId="0" fontId="9" fillId="0" borderId="49" xfId="7" applyFont="1" applyBorder="1" applyAlignment="1" applyProtection="1">
      <alignment horizontal="left" vertical="top" wrapText="1"/>
      <protection locked="0"/>
    </xf>
    <xf numFmtId="0" fontId="9" fillId="0" borderId="61" xfId="7" applyFont="1" applyBorder="1" applyAlignment="1" applyProtection="1">
      <alignment horizontal="left" vertical="top" wrapText="1"/>
      <protection locked="0"/>
    </xf>
    <xf numFmtId="0" fontId="48" fillId="0" borderId="149" xfId="7" applyFont="1" applyBorder="1" applyAlignment="1" applyProtection="1">
      <alignment horizontal="left" vertical="top" wrapText="1"/>
      <protection locked="0"/>
    </xf>
    <xf numFmtId="0" fontId="9" fillId="4" borderId="149" xfId="3" applyFont="1" applyFill="1" applyBorder="1" applyAlignment="1" applyProtection="1">
      <alignment horizontal="left" vertical="center"/>
      <protection locked="0"/>
    </xf>
    <xf numFmtId="0" fontId="9" fillId="4" borderId="141" xfId="3" applyFont="1" applyFill="1" applyBorder="1" applyAlignment="1" applyProtection="1">
      <alignment horizontal="left" vertical="center"/>
      <protection locked="0"/>
    </xf>
    <xf numFmtId="0" fontId="9" fillId="4" borderId="150" xfId="3" applyFont="1" applyFill="1" applyBorder="1" applyAlignment="1" applyProtection="1">
      <alignment horizontal="left" vertical="center"/>
      <protection locked="0"/>
    </xf>
    <xf numFmtId="0" fontId="1" fillId="0" borderId="149" xfId="7" applyFont="1" applyBorder="1" applyAlignment="1" applyProtection="1">
      <alignment horizontal="left" vertical="top" wrapText="1"/>
      <protection locked="0"/>
    </xf>
    <xf numFmtId="0" fontId="0" fillId="9" borderId="38" xfId="0" applyFill="1" applyBorder="1" applyAlignment="1" applyProtection="1">
      <alignment horizontal="center"/>
    </xf>
    <xf numFmtId="0" fontId="0" fillId="9" borderId="171" xfId="0" applyFill="1" applyBorder="1" applyAlignment="1" applyProtection="1">
      <alignment horizontal="center"/>
    </xf>
    <xf numFmtId="0" fontId="0" fillId="9" borderId="195" xfId="0" applyFill="1" applyBorder="1" applyAlignment="1" applyProtection="1">
      <alignment horizontal="center"/>
    </xf>
    <xf numFmtId="0" fontId="48" fillId="0" borderId="38" xfId="0" applyFont="1" applyBorder="1" applyAlignment="1" applyProtection="1">
      <alignment horizontal="left" vertical="top" wrapText="1"/>
      <protection locked="0"/>
    </xf>
    <xf numFmtId="0" fontId="1" fillId="0" borderId="58" xfId="7" applyFont="1" applyBorder="1" applyAlignment="1" applyProtection="1">
      <alignment horizontal="left" vertical="center" wrapText="1"/>
    </xf>
    <xf numFmtId="0" fontId="1" fillId="0" borderId="49" xfId="7" applyFont="1" applyBorder="1" applyAlignment="1" applyProtection="1">
      <alignment horizontal="left" vertical="center" wrapText="1"/>
    </xf>
    <xf numFmtId="0" fontId="1" fillId="0" borderId="12" xfId="7" applyFont="1" applyBorder="1" applyAlignment="1" applyProtection="1">
      <alignment horizontal="left" vertical="center" wrapText="1"/>
    </xf>
    <xf numFmtId="0" fontId="1" fillId="0" borderId="24" xfId="7" applyFont="1" applyBorder="1" applyAlignment="1" applyProtection="1">
      <alignment horizontal="left" vertical="center" wrapText="1"/>
    </xf>
    <xf numFmtId="0" fontId="1" fillId="0" borderId="101" xfId="7" applyFont="1" applyBorder="1" applyAlignment="1" applyProtection="1">
      <alignment horizontal="left" vertical="center" wrapText="1"/>
    </xf>
    <xf numFmtId="0" fontId="1" fillId="0" borderId="61" xfId="7" applyFont="1" applyBorder="1" applyAlignment="1" applyProtection="1">
      <alignment horizontal="left" vertical="center" wrapText="1"/>
    </xf>
    <xf numFmtId="0" fontId="57" fillId="9" borderId="0" xfId="3" applyFont="1" applyFill="1" applyBorder="1" applyAlignment="1" applyProtection="1">
      <alignment horizontal="left"/>
    </xf>
    <xf numFmtId="0" fontId="9" fillId="0" borderId="88" xfId="7" applyFont="1" applyBorder="1" applyAlignment="1" applyProtection="1">
      <alignment horizontal="left" vertical="top" wrapText="1"/>
      <protection locked="0"/>
    </xf>
    <xf numFmtId="0" fontId="9" fillId="0" borderId="67" xfId="7" applyFont="1" applyBorder="1" applyAlignment="1" applyProtection="1">
      <alignment horizontal="left" vertical="top" wrapText="1"/>
      <protection locked="0"/>
    </xf>
    <xf numFmtId="0" fontId="9" fillId="0" borderId="62" xfId="7" applyFont="1" applyBorder="1" applyAlignment="1" applyProtection="1">
      <alignment horizontal="left" vertical="top" wrapText="1"/>
      <protection locked="0"/>
    </xf>
    <xf numFmtId="0" fontId="0" fillId="9" borderId="36" xfId="0" applyFill="1" applyBorder="1" applyAlignment="1" applyProtection="1">
      <alignment horizontal="center"/>
    </xf>
    <xf numFmtId="0" fontId="0" fillId="9" borderId="126" xfId="0" applyFill="1" applyBorder="1" applyAlignment="1" applyProtection="1">
      <alignment horizontal="center"/>
    </xf>
    <xf numFmtId="0" fontId="1" fillId="9" borderId="0" xfId="3" applyFont="1" applyFill="1" applyBorder="1" applyAlignment="1" applyProtection="1">
      <alignment horizontal="left" wrapText="1"/>
    </xf>
    <xf numFmtId="0" fontId="1" fillId="0" borderId="57" xfId="7" applyFont="1" applyBorder="1" applyAlignment="1" applyProtection="1">
      <alignment horizontal="left" vertical="top" wrapText="1"/>
      <protection locked="0"/>
    </xf>
    <xf numFmtId="0" fontId="1" fillId="0" borderId="3" xfId="7" applyFont="1" applyBorder="1" applyAlignment="1" applyProtection="1">
      <alignment horizontal="left" vertical="top" wrapText="1"/>
      <protection locked="0"/>
    </xf>
    <xf numFmtId="0" fontId="1" fillId="0" borderId="29" xfId="7" applyFont="1" applyBorder="1" applyAlignment="1" applyProtection="1">
      <alignment horizontal="left" vertical="top" wrapText="1"/>
      <protection locked="0"/>
    </xf>
    <xf numFmtId="0" fontId="48" fillId="0" borderId="113" xfId="7" applyFont="1" applyBorder="1" applyAlignment="1" applyProtection="1">
      <alignment horizontal="left" vertical="top" wrapText="1"/>
      <protection locked="0"/>
    </xf>
    <xf numFmtId="0" fontId="1" fillId="0" borderId="82" xfId="7" applyFont="1" applyBorder="1" applyAlignment="1" applyProtection="1">
      <alignment horizontal="left" vertical="top" wrapText="1"/>
      <protection locked="0"/>
    </xf>
    <xf numFmtId="0" fontId="1" fillId="0" borderId="118" xfId="7" applyFont="1" applyBorder="1" applyAlignment="1" applyProtection="1">
      <alignment horizontal="left" vertical="top" wrapText="1"/>
      <protection locked="0"/>
    </xf>
    <xf numFmtId="0" fontId="1" fillId="0" borderId="142" xfId="7" applyFont="1" applyBorder="1" applyAlignment="1" applyProtection="1">
      <alignment horizontal="left" vertical="top" wrapText="1"/>
      <protection locked="0"/>
    </xf>
    <xf numFmtId="0" fontId="1" fillId="0" borderId="49" xfId="7" applyFont="1" applyBorder="1" applyAlignment="1" applyProtection="1">
      <alignment horizontal="left" vertical="top" wrapText="1"/>
      <protection locked="0"/>
    </xf>
    <xf numFmtId="0" fontId="1" fillId="0" borderId="24" xfId="7" applyFont="1" applyBorder="1" applyAlignment="1" applyProtection="1">
      <alignment horizontal="left" vertical="top" wrapText="1"/>
      <protection locked="0"/>
    </xf>
    <xf numFmtId="0" fontId="1" fillId="0" borderId="51" xfId="7" applyFont="1" applyBorder="1" applyAlignment="1" applyProtection="1">
      <alignment horizontal="left" vertical="top" wrapText="1"/>
      <protection locked="0"/>
    </xf>
    <xf numFmtId="0" fontId="1" fillId="0" borderId="82" xfId="7" applyFont="1" applyBorder="1" applyAlignment="1" applyProtection="1">
      <alignment horizontal="left" vertical="center" wrapText="1"/>
    </xf>
    <xf numFmtId="0" fontId="1" fillId="0" borderId="142" xfId="7" applyFont="1" applyBorder="1" applyAlignment="1" applyProtection="1">
      <alignment horizontal="left" vertical="center" wrapText="1"/>
    </xf>
    <xf numFmtId="0" fontId="9" fillId="0" borderId="51" xfId="7" applyFont="1" applyBorder="1" applyAlignment="1" applyProtection="1">
      <alignment horizontal="left" vertical="top" wrapText="1"/>
      <protection locked="0"/>
    </xf>
    <xf numFmtId="0" fontId="27" fillId="0" borderId="83" xfId="3" applyFont="1" applyFill="1" applyBorder="1" applyAlignment="1" applyProtection="1">
      <alignment horizontal="center" vertical="center" textRotation="90"/>
    </xf>
    <xf numFmtId="0" fontId="27" fillId="0" borderId="35" xfId="3" applyFont="1" applyFill="1" applyBorder="1" applyAlignment="1" applyProtection="1">
      <alignment horizontal="center" vertical="center" textRotation="90"/>
    </xf>
    <xf numFmtId="0" fontId="27" fillId="0" borderId="82" xfId="3" applyFont="1" applyFill="1" applyBorder="1" applyAlignment="1" applyProtection="1">
      <alignment horizontal="center" vertical="center" textRotation="90"/>
    </xf>
    <xf numFmtId="0" fontId="9" fillId="4" borderId="142" xfId="3" applyFont="1" applyFill="1" applyBorder="1" applyAlignment="1" applyProtection="1">
      <alignment horizontal="left" vertical="center"/>
      <protection locked="0"/>
    </xf>
    <xf numFmtId="0" fontId="0" fillId="0" borderId="36" xfId="0" applyFont="1" applyBorder="1" applyAlignment="1" applyProtection="1">
      <alignment horizontal="left" vertical="top"/>
      <protection locked="0"/>
    </xf>
    <xf numFmtId="0" fontId="0" fillId="0" borderId="118" xfId="0" applyFont="1" applyBorder="1" applyAlignment="1" applyProtection="1">
      <alignment horizontal="left" vertical="top"/>
      <protection locked="0"/>
    </xf>
    <xf numFmtId="0" fontId="48" fillId="0" borderId="118" xfId="0" applyFont="1" applyBorder="1" applyAlignment="1" applyProtection="1">
      <alignment horizontal="left" vertical="top" wrapText="1"/>
      <protection locked="0"/>
    </xf>
    <xf numFmtId="0" fontId="35" fillId="0" borderId="142" xfId="7" applyFont="1" applyBorder="1" applyAlignment="1" applyProtection="1">
      <alignment horizontal="left" vertical="top"/>
      <protection locked="0"/>
    </xf>
  </cellXfs>
  <cellStyles count="10">
    <cellStyle name="Hyperlink" xfId="1" builtinId="8"/>
    <cellStyle name="Hyperlink 2" xfId="2"/>
    <cellStyle name="Normal" xfId="0" builtinId="0"/>
    <cellStyle name="Normal 2" xfId="3"/>
    <cellStyle name="Normal 2 2" xfId="4"/>
    <cellStyle name="Normal 2 2 2" xfId="5"/>
    <cellStyle name="Normal 3" xfId="6"/>
    <cellStyle name="Normal 3 2" xfId="7"/>
    <cellStyle name="Percent" xfId="8" builtinId="5"/>
    <cellStyle name="Percent 2" xfId="9"/>
  </cellStyles>
  <dxfs count="6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CCFFCC"/>
      <color rgb="FFFFFF66"/>
      <color rgb="FF99FF99"/>
      <color rgb="FFFE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fsb.org/"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Economic_Function_3"/><Relationship Id="rId7" Type="http://schemas.openxmlformats.org/officeDocument/2006/relationships/hyperlink" Target="#Not_SB"/><Relationship Id="rId2" Type="http://schemas.openxmlformats.org/officeDocument/2006/relationships/hyperlink" Target="#Economic_Function_2"/><Relationship Id="rId1" Type="http://schemas.openxmlformats.org/officeDocument/2006/relationships/hyperlink" Target="#Economic_Function_1"/><Relationship Id="rId6" Type="http://schemas.openxmlformats.org/officeDocument/2006/relationships/hyperlink" Target="#Residual_SB"/><Relationship Id="rId5" Type="http://schemas.openxmlformats.org/officeDocument/2006/relationships/hyperlink" Target="#Economic_Function_5"/><Relationship Id="rId4" Type="http://schemas.openxmlformats.org/officeDocument/2006/relationships/hyperlink" Target="#Economic_Function_4"/></Relationships>
</file>

<file path=xl/drawings/_rels/drawing3.xml.rels><?xml version="1.0" encoding="UTF-8" standalone="yes"?>
<Relationships xmlns="http://schemas.openxmlformats.org/package/2006/relationships"><Relationship Id="rId3" Type="http://schemas.openxmlformats.org/officeDocument/2006/relationships/hyperlink" Target="#Economic_Function_3"/><Relationship Id="rId2" Type="http://schemas.openxmlformats.org/officeDocument/2006/relationships/hyperlink" Target="#Economic_Function_2"/><Relationship Id="rId1" Type="http://schemas.openxmlformats.org/officeDocument/2006/relationships/hyperlink" Target="#Economic_Function_1"/><Relationship Id="rId5" Type="http://schemas.openxmlformats.org/officeDocument/2006/relationships/hyperlink" Target="#Economic_Function_5"/><Relationship Id="rId4" Type="http://schemas.openxmlformats.org/officeDocument/2006/relationships/hyperlink" Target="#Economic_Function_4"/></Relationships>
</file>

<file path=xl/drawings/_rels/drawing4.xml.rels><?xml version="1.0" encoding="UTF-8" standalone="yes"?>
<Relationships xmlns="http://schemas.openxmlformats.org/package/2006/relationships"><Relationship Id="rId3" Type="http://schemas.openxmlformats.org/officeDocument/2006/relationships/hyperlink" Target="#Economic_Function_3"/><Relationship Id="rId2" Type="http://schemas.openxmlformats.org/officeDocument/2006/relationships/hyperlink" Target="#Economic_Function_2"/><Relationship Id="rId1" Type="http://schemas.openxmlformats.org/officeDocument/2006/relationships/hyperlink" Target="#Economic_Function_1"/><Relationship Id="rId5" Type="http://schemas.openxmlformats.org/officeDocument/2006/relationships/hyperlink" Target="#Economic_Function_5"/><Relationship Id="rId4" Type="http://schemas.openxmlformats.org/officeDocument/2006/relationships/hyperlink" Target="#Economic_Function_4"/></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981075</xdr:colOff>
      <xdr:row>4</xdr:row>
      <xdr:rowOff>133350</xdr:rowOff>
    </xdr:to>
    <xdr:pic>
      <xdr:nvPicPr>
        <xdr:cNvPr id="85014"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80975"/>
          <a:ext cx="1647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62753</xdr:colOff>
      <xdr:row>4</xdr:row>
      <xdr:rowOff>152400</xdr:rowOff>
    </xdr:from>
    <xdr:to>
      <xdr:col>1</xdr:col>
      <xdr:colOff>1501589</xdr:colOff>
      <xdr:row>5</xdr:row>
      <xdr:rowOff>282069</xdr:rowOff>
    </xdr:to>
    <xdr:sp macro="" textlink="">
      <xdr:nvSpPr>
        <xdr:cNvPr id="2" name="Rounded Rectangle 1">
          <a:hlinkClick xmlns:r="http://schemas.openxmlformats.org/officeDocument/2006/relationships" r:id="rId1"/>
        </xdr:cNvPr>
        <xdr:cNvSpPr/>
      </xdr:nvSpPr>
      <xdr:spPr>
        <a:xfrm>
          <a:off x="338978" y="857250"/>
          <a:ext cx="1438836" cy="282069"/>
        </a:xfrm>
        <a:prstGeom prst="roundRect">
          <a:avLst/>
        </a:prstGeom>
        <a:solidFill>
          <a:schemeClr val="accent1">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1</a:t>
          </a:r>
        </a:p>
      </xdr:txBody>
    </xdr:sp>
    <xdr:clientData/>
  </xdr:twoCellAnchor>
  <xdr:twoCellAnchor>
    <xdr:from>
      <xdr:col>1</xdr:col>
      <xdr:colOff>1703295</xdr:colOff>
      <xdr:row>5</xdr:row>
      <xdr:rowOff>0</xdr:rowOff>
    </xdr:from>
    <xdr:to>
      <xdr:col>2</xdr:col>
      <xdr:colOff>351866</xdr:colOff>
      <xdr:row>5</xdr:row>
      <xdr:rowOff>286551</xdr:rowOff>
    </xdr:to>
    <xdr:sp macro="" textlink="">
      <xdr:nvSpPr>
        <xdr:cNvPr id="3" name="Rounded Rectangle 2">
          <a:hlinkClick xmlns:r="http://schemas.openxmlformats.org/officeDocument/2006/relationships" r:id="rId2"/>
        </xdr:cNvPr>
        <xdr:cNvSpPr/>
      </xdr:nvSpPr>
      <xdr:spPr>
        <a:xfrm>
          <a:off x="1979520" y="857250"/>
          <a:ext cx="1439396" cy="286551"/>
        </a:xfrm>
        <a:prstGeom prst="roundRect">
          <a:avLst/>
        </a:prstGeom>
        <a:solidFill>
          <a:schemeClr val="accent2">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2</a:t>
          </a:r>
        </a:p>
      </xdr:txBody>
    </xdr:sp>
    <xdr:clientData/>
  </xdr:twoCellAnchor>
  <xdr:twoCellAnchor>
    <xdr:from>
      <xdr:col>2</xdr:col>
      <xdr:colOff>544605</xdr:colOff>
      <xdr:row>5</xdr:row>
      <xdr:rowOff>6724</xdr:rowOff>
    </xdr:from>
    <xdr:to>
      <xdr:col>3</xdr:col>
      <xdr:colOff>795618</xdr:colOff>
      <xdr:row>5</xdr:row>
      <xdr:rowOff>293275</xdr:rowOff>
    </xdr:to>
    <xdr:sp macro="" textlink="">
      <xdr:nvSpPr>
        <xdr:cNvPr id="4" name="Rounded Rectangle 3">
          <a:hlinkClick xmlns:r="http://schemas.openxmlformats.org/officeDocument/2006/relationships" r:id="rId3"/>
        </xdr:cNvPr>
        <xdr:cNvSpPr/>
      </xdr:nvSpPr>
      <xdr:spPr>
        <a:xfrm>
          <a:off x="3611655" y="863974"/>
          <a:ext cx="1441638" cy="286551"/>
        </a:xfrm>
        <a:prstGeom prst="roundRect">
          <a:avLst/>
        </a:prstGeom>
        <a:solidFill>
          <a:schemeClr val="accent3">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3</a:t>
          </a:r>
        </a:p>
      </xdr:txBody>
    </xdr:sp>
    <xdr:clientData/>
  </xdr:twoCellAnchor>
  <xdr:twoCellAnchor>
    <xdr:from>
      <xdr:col>3</xdr:col>
      <xdr:colOff>997324</xdr:colOff>
      <xdr:row>5</xdr:row>
      <xdr:rowOff>11206</xdr:rowOff>
    </xdr:from>
    <xdr:to>
      <xdr:col>5</xdr:col>
      <xdr:colOff>60513</xdr:colOff>
      <xdr:row>5</xdr:row>
      <xdr:rowOff>297757</xdr:rowOff>
    </xdr:to>
    <xdr:sp macro="" textlink="">
      <xdr:nvSpPr>
        <xdr:cNvPr id="5" name="Rounded Rectangle 4">
          <a:hlinkClick xmlns:r="http://schemas.openxmlformats.org/officeDocument/2006/relationships" r:id="rId4"/>
        </xdr:cNvPr>
        <xdr:cNvSpPr/>
      </xdr:nvSpPr>
      <xdr:spPr>
        <a:xfrm>
          <a:off x="5254999" y="868456"/>
          <a:ext cx="1444439" cy="286551"/>
        </a:xfrm>
        <a:prstGeom prst="roundRect">
          <a:avLst/>
        </a:prstGeom>
        <a:solidFill>
          <a:schemeClr val="accent4">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4</a:t>
          </a:r>
        </a:p>
      </xdr:txBody>
    </xdr:sp>
    <xdr:clientData/>
  </xdr:twoCellAnchor>
  <xdr:twoCellAnchor>
    <xdr:from>
      <xdr:col>5</xdr:col>
      <xdr:colOff>235325</xdr:colOff>
      <xdr:row>5</xdr:row>
      <xdr:rowOff>11205</xdr:rowOff>
    </xdr:from>
    <xdr:to>
      <xdr:col>6</xdr:col>
      <xdr:colOff>486337</xdr:colOff>
      <xdr:row>5</xdr:row>
      <xdr:rowOff>297756</xdr:rowOff>
    </xdr:to>
    <xdr:sp macro="" textlink="">
      <xdr:nvSpPr>
        <xdr:cNvPr id="6" name="Rounded Rectangle 5">
          <a:hlinkClick xmlns:r="http://schemas.openxmlformats.org/officeDocument/2006/relationships" r:id="rId5"/>
        </xdr:cNvPr>
        <xdr:cNvSpPr/>
      </xdr:nvSpPr>
      <xdr:spPr>
        <a:xfrm>
          <a:off x="6874250" y="868455"/>
          <a:ext cx="1441637" cy="286551"/>
        </a:xfrm>
        <a:prstGeom prst="roundRect">
          <a:avLst/>
        </a:prstGeom>
        <a:solidFill>
          <a:schemeClr val="accent5">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5</a:t>
          </a:r>
        </a:p>
      </xdr:txBody>
    </xdr:sp>
    <xdr:clientData/>
  </xdr:twoCellAnchor>
  <xdr:twoCellAnchor>
    <xdr:from>
      <xdr:col>6</xdr:col>
      <xdr:colOff>679075</xdr:colOff>
      <xdr:row>5</xdr:row>
      <xdr:rowOff>17929</xdr:rowOff>
    </xdr:from>
    <xdr:to>
      <xdr:col>8</xdr:col>
      <xdr:colOff>268941</xdr:colOff>
      <xdr:row>6</xdr:row>
      <xdr:rowOff>1921</xdr:rowOff>
    </xdr:to>
    <xdr:sp macro="" textlink="">
      <xdr:nvSpPr>
        <xdr:cNvPr id="7" name="Rounded Rectangle 6">
          <a:hlinkClick xmlns:r="http://schemas.openxmlformats.org/officeDocument/2006/relationships" r:id="rId6"/>
        </xdr:cNvPr>
        <xdr:cNvSpPr/>
      </xdr:nvSpPr>
      <xdr:spPr>
        <a:xfrm>
          <a:off x="8500781" y="880782"/>
          <a:ext cx="1965513" cy="286551"/>
        </a:xfrm>
        <a:prstGeom prst="roundRect">
          <a:avLst/>
        </a:prstGeom>
        <a:solidFill>
          <a:schemeClr val="accent6">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Unallocated Shadow Banking</a:t>
          </a:r>
        </a:p>
      </xdr:txBody>
    </xdr:sp>
    <xdr:clientData/>
  </xdr:twoCellAnchor>
  <xdr:twoCellAnchor>
    <xdr:from>
      <xdr:col>8</xdr:col>
      <xdr:colOff>437030</xdr:colOff>
      <xdr:row>5</xdr:row>
      <xdr:rowOff>22411</xdr:rowOff>
    </xdr:from>
    <xdr:to>
      <xdr:col>9</xdr:col>
      <xdr:colOff>688043</xdr:colOff>
      <xdr:row>6</xdr:row>
      <xdr:rowOff>6403</xdr:rowOff>
    </xdr:to>
    <xdr:sp macro="" textlink="">
      <xdr:nvSpPr>
        <xdr:cNvPr id="8" name="Rounded Rectangle 7">
          <a:hlinkClick xmlns:r="http://schemas.openxmlformats.org/officeDocument/2006/relationships" r:id="rId7"/>
        </xdr:cNvPr>
        <xdr:cNvSpPr/>
      </xdr:nvSpPr>
      <xdr:spPr>
        <a:xfrm>
          <a:off x="10634383" y="885264"/>
          <a:ext cx="1438836" cy="286551"/>
        </a:xfrm>
        <a:prstGeom prst="roundRect">
          <a:avLst/>
        </a:prstGeom>
        <a:solidFill>
          <a:schemeClr val="bg2">
            <a:lumMod val="9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Not Shadow Banking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96370</xdr:colOff>
      <xdr:row>5</xdr:row>
      <xdr:rowOff>118782</xdr:rowOff>
    </xdr:from>
    <xdr:to>
      <xdr:col>2</xdr:col>
      <xdr:colOff>1188988</xdr:colOff>
      <xdr:row>6</xdr:row>
      <xdr:rowOff>248451</xdr:rowOff>
    </xdr:to>
    <xdr:sp macro="" textlink="">
      <xdr:nvSpPr>
        <xdr:cNvPr id="2" name="Rounded Rectangle 1">
          <a:hlinkClick xmlns:r="http://schemas.openxmlformats.org/officeDocument/2006/relationships" r:id="rId1"/>
        </xdr:cNvPr>
        <xdr:cNvSpPr/>
      </xdr:nvSpPr>
      <xdr:spPr>
        <a:xfrm>
          <a:off x="376517" y="1048870"/>
          <a:ext cx="1440000" cy="286552"/>
        </a:xfrm>
        <a:prstGeom prst="roundRect">
          <a:avLst/>
        </a:prstGeom>
        <a:solidFill>
          <a:schemeClr val="accent1">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1</a:t>
          </a:r>
        </a:p>
      </xdr:txBody>
    </xdr:sp>
    <xdr:clientData/>
  </xdr:twoCellAnchor>
  <xdr:twoCellAnchor>
    <xdr:from>
      <xdr:col>2</xdr:col>
      <xdr:colOff>1389529</xdr:colOff>
      <xdr:row>5</xdr:row>
      <xdr:rowOff>123264</xdr:rowOff>
    </xdr:from>
    <xdr:to>
      <xdr:col>3</xdr:col>
      <xdr:colOff>644382</xdr:colOff>
      <xdr:row>6</xdr:row>
      <xdr:rowOff>252933</xdr:rowOff>
    </xdr:to>
    <xdr:sp macro="" textlink="">
      <xdr:nvSpPr>
        <xdr:cNvPr id="3" name="Rounded Rectangle 2">
          <a:hlinkClick xmlns:r="http://schemas.openxmlformats.org/officeDocument/2006/relationships" r:id="rId2"/>
        </xdr:cNvPr>
        <xdr:cNvSpPr/>
      </xdr:nvSpPr>
      <xdr:spPr>
        <a:xfrm>
          <a:off x="2017058" y="1053352"/>
          <a:ext cx="1440000" cy="286552"/>
        </a:xfrm>
        <a:prstGeom prst="roundRect">
          <a:avLst/>
        </a:prstGeom>
        <a:solidFill>
          <a:schemeClr val="accent2">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2</a:t>
          </a:r>
        </a:p>
      </xdr:txBody>
    </xdr:sp>
    <xdr:clientData/>
  </xdr:twoCellAnchor>
  <xdr:twoCellAnchor>
    <xdr:from>
      <xdr:col>3</xdr:col>
      <xdr:colOff>835959</xdr:colOff>
      <xdr:row>5</xdr:row>
      <xdr:rowOff>129988</xdr:rowOff>
    </xdr:from>
    <xdr:to>
      <xdr:col>5</xdr:col>
      <xdr:colOff>124429</xdr:colOff>
      <xdr:row>6</xdr:row>
      <xdr:rowOff>259657</xdr:rowOff>
    </xdr:to>
    <xdr:sp macro="" textlink="">
      <xdr:nvSpPr>
        <xdr:cNvPr id="4" name="Rounded Rectangle 3">
          <a:hlinkClick xmlns:r="http://schemas.openxmlformats.org/officeDocument/2006/relationships" r:id="rId3"/>
        </xdr:cNvPr>
        <xdr:cNvSpPr/>
      </xdr:nvSpPr>
      <xdr:spPr>
        <a:xfrm>
          <a:off x="3648635" y="1060076"/>
          <a:ext cx="1440000" cy="286552"/>
        </a:xfrm>
        <a:prstGeom prst="roundRect">
          <a:avLst/>
        </a:prstGeom>
        <a:solidFill>
          <a:schemeClr val="accent3">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3</a:t>
          </a:r>
        </a:p>
      </xdr:txBody>
    </xdr:sp>
    <xdr:clientData/>
  </xdr:twoCellAnchor>
  <xdr:twoCellAnchor>
    <xdr:from>
      <xdr:col>5</xdr:col>
      <xdr:colOff>313760</xdr:colOff>
      <xdr:row>5</xdr:row>
      <xdr:rowOff>134470</xdr:rowOff>
    </xdr:from>
    <xdr:to>
      <xdr:col>6</xdr:col>
      <xdr:colOff>565937</xdr:colOff>
      <xdr:row>6</xdr:row>
      <xdr:rowOff>264139</xdr:rowOff>
    </xdr:to>
    <xdr:sp macro="" textlink="">
      <xdr:nvSpPr>
        <xdr:cNvPr id="5" name="Rounded Rectangle 4">
          <a:hlinkClick xmlns:r="http://schemas.openxmlformats.org/officeDocument/2006/relationships" r:id="rId4"/>
        </xdr:cNvPr>
        <xdr:cNvSpPr/>
      </xdr:nvSpPr>
      <xdr:spPr>
        <a:xfrm>
          <a:off x="5277966" y="1064558"/>
          <a:ext cx="1440000" cy="286552"/>
        </a:xfrm>
        <a:prstGeom prst="roundRect">
          <a:avLst/>
        </a:prstGeom>
        <a:solidFill>
          <a:schemeClr val="accent4">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4</a:t>
          </a:r>
        </a:p>
      </xdr:txBody>
    </xdr:sp>
    <xdr:clientData/>
  </xdr:twoCellAnchor>
  <xdr:twoCellAnchor>
    <xdr:from>
      <xdr:col>6</xdr:col>
      <xdr:colOff>750792</xdr:colOff>
      <xdr:row>5</xdr:row>
      <xdr:rowOff>134469</xdr:rowOff>
    </xdr:from>
    <xdr:to>
      <xdr:col>8</xdr:col>
      <xdr:colOff>39262</xdr:colOff>
      <xdr:row>6</xdr:row>
      <xdr:rowOff>264138</xdr:rowOff>
    </xdr:to>
    <xdr:sp macro="" textlink="">
      <xdr:nvSpPr>
        <xdr:cNvPr id="6" name="Rounded Rectangle 5">
          <a:hlinkClick xmlns:r="http://schemas.openxmlformats.org/officeDocument/2006/relationships" r:id="rId5"/>
        </xdr:cNvPr>
        <xdr:cNvSpPr/>
      </xdr:nvSpPr>
      <xdr:spPr>
        <a:xfrm>
          <a:off x="6902821" y="1064557"/>
          <a:ext cx="1440000" cy="286552"/>
        </a:xfrm>
        <a:prstGeom prst="roundRect">
          <a:avLst/>
        </a:prstGeom>
        <a:solidFill>
          <a:schemeClr val="accent5">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5</a:t>
          </a:r>
        </a:p>
      </xdr:txBody>
    </xdr:sp>
    <xdr:clientData/>
  </xdr:twoCellAnchor>
  <xdr:twoCellAnchor>
    <xdr:from>
      <xdr:col>10</xdr:col>
      <xdr:colOff>190499</xdr:colOff>
      <xdr:row>15</xdr:row>
      <xdr:rowOff>187698</xdr:rowOff>
    </xdr:from>
    <xdr:to>
      <xdr:col>10</xdr:col>
      <xdr:colOff>1000124</xdr:colOff>
      <xdr:row>29</xdr:row>
      <xdr:rowOff>187698</xdr:rowOff>
    </xdr:to>
    <xdr:sp macro="" textlink="">
      <xdr:nvSpPr>
        <xdr:cNvPr id="7" name="Right Arrow 6"/>
        <xdr:cNvSpPr/>
      </xdr:nvSpPr>
      <xdr:spPr>
        <a:xfrm>
          <a:off x="6566646" y="3459816"/>
          <a:ext cx="809625" cy="5020235"/>
        </a:xfrm>
        <a:prstGeom prst="rightArrow">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10</xdr:col>
      <xdr:colOff>190499</xdr:colOff>
      <xdr:row>51</xdr:row>
      <xdr:rowOff>187698</xdr:rowOff>
    </xdr:from>
    <xdr:to>
      <xdr:col>10</xdr:col>
      <xdr:colOff>1000124</xdr:colOff>
      <xdr:row>66</xdr:row>
      <xdr:rowOff>187698</xdr:rowOff>
    </xdr:to>
    <xdr:sp macro="" textlink="">
      <xdr:nvSpPr>
        <xdr:cNvPr id="8" name="Right Arrow 7"/>
        <xdr:cNvSpPr/>
      </xdr:nvSpPr>
      <xdr:spPr>
        <a:xfrm>
          <a:off x="8281146" y="3459816"/>
          <a:ext cx="809625" cy="5020235"/>
        </a:xfrm>
        <a:prstGeom prst="rightArrow">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10</xdr:col>
      <xdr:colOff>190499</xdr:colOff>
      <xdr:row>82</xdr:row>
      <xdr:rowOff>187698</xdr:rowOff>
    </xdr:from>
    <xdr:to>
      <xdr:col>10</xdr:col>
      <xdr:colOff>1000124</xdr:colOff>
      <xdr:row>99</xdr:row>
      <xdr:rowOff>187698</xdr:rowOff>
    </xdr:to>
    <xdr:sp macro="" textlink="">
      <xdr:nvSpPr>
        <xdr:cNvPr id="12" name="Right Arrow 11"/>
        <xdr:cNvSpPr/>
      </xdr:nvSpPr>
      <xdr:spPr>
        <a:xfrm>
          <a:off x="8281146" y="13578727"/>
          <a:ext cx="809625" cy="5020236"/>
        </a:xfrm>
        <a:prstGeom prst="rightArrow">
          <a:avLst/>
        </a:prstGeom>
        <a:solidFill>
          <a:schemeClr val="accent3">
            <a:lumMod val="20000"/>
            <a:lumOff val="80000"/>
          </a:schemeClr>
        </a:solidFill>
        <a:ln>
          <a:solidFill>
            <a:schemeClr val="accent3">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10</xdr:col>
      <xdr:colOff>190499</xdr:colOff>
      <xdr:row>115</xdr:row>
      <xdr:rowOff>187698</xdr:rowOff>
    </xdr:from>
    <xdr:to>
      <xdr:col>10</xdr:col>
      <xdr:colOff>1000124</xdr:colOff>
      <xdr:row>130</xdr:row>
      <xdr:rowOff>187698</xdr:rowOff>
    </xdr:to>
    <xdr:sp macro="" textlink="">
      <xdr:nvSpPr>
        <xdr:cNvPr id="13" name="Right Arrow 12"/>
        <xdr:cNvSpPr/>
      </xdr:nvSpPr>
      <xdr:spPr>
        <a:xfrm>
          <a:off x="8281146" y="22263286"/>
          <a:ext cx="809625" cy="5020236"/>
        </a:xfrm>
        <a:prstGeom prst="rightArrow">
          <a:avLst/>
        </a:prstGeom>
        <a:solidFill>
          <a:schemeClr val="accent4">
            <a:lumMod val="20000"/>
            <a:lumOff val="8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10</xdr:col>
      <xdr:colOff>190499</xdr:colOff>
      <xdr:row>146</xdr:row>
      <xdr:rowOff>187698</xdr:rowOff>
    </xdr:from>
    <xdr:to>
      <xdr:col>10</xdr:col>
      <xdr:colOff>1000124</xdr:colOff>
      <xdr:row>160</xdr:row>
      <xdr:rowOff>187698</xdr:rowOff>
    </xdr:to>
    <xdr:sp macro="" textlink="">
      <xdr:nvSpPr>
        <xdr:cNvPr id="14" name="Right Arrow 13"/>
        <xdr:cNvSpPr/>
      </xdr:nvSpPr>
      <xdr:spPr>
        <a:xfrm>
          <a:off x="8281146" y="30947845"/>
          <a:ext cx="809625" cy="5020235"/>
        </a:xfrm>
        <a:prstGeom prst="rightArrow">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96371</xdr:colOff>
      <xdr:row>5</xdr:row>
      <xdr:rowOff>118782</xdr:rowOff>
    </xdr:from>
    <xdr:to>
      <xdr:col>2</xdr:col>
      <xdr:colOff>1187824</xdr:colOff>
      <xdr:row>6</xdr:row>
      <xdr:rowOff>248451</xdr:rowOff>
    </xdr:to>
    <xdr:sp macro="" textlink="">
      <xdr:nvSpPr>
        <xdr:cNvPr id="2" name="Rounded Rectangle 1">
          <a:hlinkClick xmlns:r="http://schemas.openxmlformats.org/officeDocument/2006/relationships" r:id="rId1"/>
        </xdr:cNvPr>
        <xdr:cNvSpPr/>
      </xdr:nvSpPr>
      <xdr:spPr>
        <a:xfrm>
          <a:off x="372596" y="1052232"/>
          <a:ext cx="1434353" cy="282069"/>
        </a:xfrm>
        <a:prstGeom prst="roundRect">
          <a:avLst/>
        </a:prstGeom>
        <a:solidFill>
          <a:schemeClr val="accent1">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1</a:t>
          </a:r>
        </a:p>
      </xdr:txBody>
    </xdr:sp>
    <xdr:clientData/>
  </xdr:twoCellAnchor>
  <xdr:twoCellAnchor>
    <xdr:from>
      <xdr:col>2</xdr:col>
      <xdr:colOff>1389530</xdr:colOff>
      <xdr:row>5</xdr:row>
      <xdr:rowOff>123264</xdr:rowOff>
    </xdr:from>
    <xdr:to>
      <xdr:col>3</xdr:col>
      <xdr:colOff>643220</xdr:colOff>
      <xdr:row>6</xdr:row>
      <xdr:rowOff>252933</xdr:rowOff>
    </xdr:to>
    <xdr:sp macro="" textlink="">
      <xdr:nvSpPr>
        <xdr:cNvPr id="3" name="Rounded Rectangle 2">
          <a:hlinkClick xmlns:r="http://schemas.openxmlformats.org/officeDocument/2006/relationships" r:id="rId2"/>
        </xdr:cNvPr>
        <xdr:cNvSpPr/>
      </xdr:nvSpPr>
      <xdr:spPr>
        <a:xfrm>
          <a:off x="2008655" y="1056714"/>
          <a:ext cx="1434915" cy="282069"/>
        </a:xfrm>
        <a:prstGeom prst="roundRect">
          <a:avLst/>
        </a:prstGeom>
        <a:solidFill>
          <a:schemeClr val="accent2">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2</a:t>
          </a:r>
        </a:p>
      </xdr:txBody>
    </xdr:sp>
    <xdr:clientData/>
  </xdr:twoCellAnchor>
  <xdr:twoCellAnchor>
    <xdr:from>
      <xdr:col>3</xdr:col>
      <xdr:colOff>835959</xdr:colOff>
      <xdr:row>5</xdr:row>
      <xdr:rowOff>129988</xdr:rowOff>
    </xdr:from>
    <xdr:to>
      <xdr:col>4</xdr:col>
      <xdr:colOff>1086971</xdr:colOff>
      <xdr:row>6</xdr:row>
      <xdr:rowOff>259657</xdr:rowOff>
    </xdr:to>
    <xdr:sp macro="" textlink="">
      <xdr:nvSpPr>
        <xdr:cNvPr id="4" name="Rounded Rectangle 3">
          <a:hlinkClick xmlns:r="http://schemas.openxmlformats.org/officeDocument/2006/relationships" r:id="rId3"/>
        </xdr:cNvPr>
        <xdr:cNvSpPr/>
      </xdr:nvSpPr>
      <xdr:spPr>
        <a:xfrm>
          <a:off x="3636309" y="1063438"/>
          <a:ext cx="1441637" cy="282069"/>
        </a:xfrm>
        <a:prstGeom prst="roundRect">
          <a:avLst/>
        </a:prstGeom>
        <a:solidFill>
          <a:schemeClr val="accent3">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3</a:t>
          </a:r>
        </a:p>
      </xdr:txBody>
    </xdr:sp>
    <xdr:clientData/>
  </xdr:twoCellAnchor>
  <xdr:twoCellAnchor>
    <xdr:from>
      <xdr:col>5</xdr:col>
      <xdr:colOff>100853</xdr:colOff>
      <xdr:row>5</xdr:row>
      <xdr:rowOff>134470</xdr:rowOff>
    </xdr:from>
    <xdr:to>
      <xdr:col>6</xdr:col>
      <xdr:colOff>351865</xdr:colOff>
      <xdr:row>6</xdr:row>
      <xdr:rowOff>264139</xdr:rowOff>
    </xdr:to>
    <xdr:sp macro="" textlink="">
      <xdr:nvSpPr>
        <xdr:cNvPr id="5" name="Rounded Rectangle 4">
          <a:hlinkClick xmlns:r="http://schemas.openxmlformats.org/officeDocument/2006/relationships" r:id="rId4"/>
        </xdr:cNvPr>
        <xdr:cNvSpPr/>
      </xdr:nvSpPr>
      <xdr:spPr>
        <a:xfrm>
          <a:off x="5282453" y="1067920"/>
          <a:ext cx="1441637" cy="282069"/>
        </a:xfrm>
        <a:prstGeom prst="roundRect">
          <a:avLst/>
        </a:prstGeom>
        <a:solidFill>
          <a:schemeClr val="accent4">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4</a:t>
          </a:r>
        </a:p>
      </xdr:txBody>
    </xdr:sp>
    <xdr:clientData/>
  </xdr:twoCellAnchor>
  <xdr:twoCellAnchor>
    <xdr:from>
      <xdr:col>6</xdr:col>
      <xdr:colOff>526677</xdr:colOff>
      <xdr:row>5</xdr:row>
      <xdr:rowOff>134469</xdr:rowOff>
    </xdr:from>
    <xdr:to>
      <xdr:col>7</xdr:col>
      <xdr:colOff>251014</xdr:colOff>
      <xdr:row>6</xdr:row>
      <xdr:rowOff>264138</xdr:rowOff>
    </xdr:to>
    <xdr:sp macro="" textlink="">
      <xdr:nvSpPr>
        <xdr:cNvPr id="6" name="Rounded Rectangle 5">
          <a:hlinkClick xmlns:r="http://schemas.openxmlformats.org/officeDocument/2006/relationships" r:id="rId5"/>
        </xdr:cNvPr>
        <xdr:cNvSpPr/>
      </xdr:nvSpPr>
      <xdr:spPr>
        <a:xfrm>
          <a:off x="6898902" y="1067919"/>
          <a:ext cx="1438837" cy="282069"/>
        </a:xfrm>
        <a:prstGeom prst="roundRect">
          <a:avLst/>
        </a:prstGeom>
        <a:solidFill>
          <a:schemeClr val="accent5">
            <a:lumMod val="20000"/>
            <a:lumOff val="80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1">
              <a:solidFill>
                <a:sysClr val="windowText" lastClr="000000"/>
              </a:solidFill>
            </a:rPr>
            <a:t>Economic Function 5</a:t>
          </a:r>
        </a:p>
      </xdr:txBody>
    </xdr:sp>
    <xdr:clientData/>
  </xdr:twoCellAnchor>
  <xdr:twoCellAnchor>
    <xdr:from>
      <xdr:col>7</xdr:col>
      <xdr:colOff>190499</xdr:colOff>
      <xdr:row>14</xdr:row>
      <xdr:rowOff>187698</xdr:rowOff>
    </xdr:from>
    <xdr:to>
      <xdr:col>7</xdr:col>
      <xdr:colOff>1000124</xdr:colOff>
      <xdr:row>28</xdr:row>
      <xdr:rowOff>187698</xdr:rowOff>
    </xdr:to>
    <xdr:sp macro="" textlink="">
      <xdr:nvSpPr>
        <xdr:cNvPr id="7" name="Right Arrow 6"/>
        <xdr:cNvSpPr/>
      </xdr:nvSpPr>
      <xdr:spPr>
        <a:xfrm>
          <a:off x="8277224" y="3692898"/>
          <a:ext cx="809625" cy="5067300"/>
        </a:xfrm>
        <a:prstGeom prst="rightArrow">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190499</xdr:colOff>
      <xdr:row>51</xdr:row>
      <xdr:rowOff>187698</xdr:rowOff>
    </xdr:from>
    <xdr:to>
      <xdr:col>7</xdr:col>
      <xdr:colOff>1000124</xdr:colOff>
      <xdr:row>65</xdr:row>
      <xdr:rowOff>187698</xdr:rowOff>
    </xdr:to>
    <xdr:sp macro="" textlink="">
      <xdr:nvSpPr>
        <xdr:cNvPr id="8" name="Right Arrow 7"/>
        <xdr:cNvSpPr/>
      </xdr:nvSpPr>
      <xdr:spPr>
        <a:xfrm>
          <a:off x="8277224" y="15160998"/>
          <a:ext cx="809625" cy="5067300"/>
        </a:xfrm>
        <a:prstGeom prst="rightArrow">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190499</xdr:colOff>
      <xdr:row>81</xdr:row>
      <xdr:rowOff>187698</xdr:rowOff>
    </xdr:from>
    <xdr:to>
      <xdr:col>7</xdr:col>
      <xdr:colOff>1000124</xdr:colOff>
      <xdr:row>95</xdr:row>
      <xdr:rowOff>187698</xdr:rowOff>
    </xdr:to>
    <xdr:sp macro="" textlink="">
      <xdr:nvSpPr>
        <xdr:cNvPr id="9" name="Right Arrow 8"/>
        <xdr:cNvSpPr/>
      </xdr:nvSpPr>
      <xdr:spPr>
        <a:xfrm>
          <a:off x="8277224" y="24276423"/>
          <a:ext cx="809625" cy="5067300"/>
        </a:xfrm>
        <a:prstGeom prst="rightArrow">
          <a:avLst/>
        </a:prstGeom>
        <a:solidFill>
          <a:schemeClr val="accent3">
            <a:lumMod val="20000"/>
            <a:lumOff val="80000"/>
          </a:schemeClr>
        </a:solidFill>
        <a:ln>
          <a:solidFill>
            <a:schemeClr val="accent3">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190499</xdr:colOff>
      <xdr:row>111</xdr:row>
      <xdr:rowOff>187698</xdr:rowOff>
    </xdr:from>
    <xdr:to>
      <xdr:col>7</xdr:col>
      <xdr:colOff>1000124</xdr:colOff>
      <xdr:row>125</xdr:row>
      <xdr:rowOff>187698</xdr:rowOff>
    </xdr:to>
    <xdr:sp macro="" textlink="">
      <xdr:nvSpPr>
        <xdr:cNvPr id="10" name="Right Arrow 9"/>
        <xdr:cNvSpPr/>
      </xdr:nvSpPr>
      <xdr:spPr>
        <a:xfrm>
          <a:off x="8277224" y="33391848"/>
          <a:ext cx="809625" cy="5067300"/>
        </a:xfrm>
        <a:prstGeom prst="rightArrow">
          <a:avLst/>
        </a:prstGeom>
        <a:solidFill>
          <a:schemeClr val="accent4">
            <a:lumMod val="20000"/>
            <a:lumOff val="80000"/>
          </a:schemeClr>
        </a:solidFill>
        <a:ln>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190499</xdr:colOff>
      <xdr:row>141</xdr:row>
      <xdr:rowOff>187698</xdr:rowOff>
    </xdr:from>
    <xdr:to>
      <xdr:col>7</xdr:col>
      <xdr:colOff>1000124</xdr:colOff>
      <xdr:row>155</xdr:row>
      <xdr:rowOff>187698</xdr:rowOff>
    </xdr:to>
    <xdr:sp macro="" textlink="">
      <xdr:nvSpPr>
        <xdr:cNvPr id="11" name="Right Arrow 10"/>
        <xdr:cNvSpPr/>
      </xdr:nvSpPr>
      <xdr:spPr>
        <a:xfrm>
          <a:off x="8277224" y="42507273"/>
          <a:ext cx="809625" cy="5067300"/>
        </a:xfrm>
        <a:prstGeom prst="rightArrow">
          <a:avLst/>
        </a:prstGeom>
        <a:solidFill>
          <a:schemeClr val="accent5">
            <a:lumMod val="20000"/>
            <a:lumOff val="8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23813</xdr:colOff>
      <xdr:row>13</xdr:row>
      <xdr:rowOff>416718</xdr:rowOff>
    </xdr:from>
    <xdr:to>
      <xdr:col>17</xdr:col>
      <xdr:colOff>289891</xdr:colOff>
      <xdr:row>13</xdr:row>
      <xdr:rowOff>416718</xdr:rowOff>
    </xdr:to>
    <xdr:cxnSp macro="">
      <xdr:nvCxnSpPr>
        <xdr:cNvPr id="14" name="Straight Connector 13"/>
        <xdr:cNvCxnSpPr/>
      </xdr:nvCxnSpPr>
      <xdr:spPr>
        <a:xfrm>
          <a:off x="14418987" y="4119044"/>
          <a:ext cx="3529426" cy="0"/>
        </a:xfrm>
        <a:prstGeom prst="line">
          <a:avLst/>
        </a:prstGeom>
        <a:ln w="31750">
          <a:solidFill>
            <a:schemeClr val="accent6"/>
          </a:solidFill>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14</xdr:row>
      <xdr:rowOff>452437</xdr:rowOff>
    </xdr:from>
    <xdr:to>
      <xdr:col>25</xdr:col>
      <xdr:colOff>521804</xdr:colOff>
      <xdr:row>14</xdr:row>
      <xdr:rowOff>452437</xdr:rowOff>
    </xdr:to>
    <xdr:cxnSp macro="">
      <xdr:nvCxnSpPr>
        <xdr:cNvPr id="19" name="Straight Connector 18"/>
        <xdr:cNvCxnSpPr/>
      </xdr:nvCxnSpPr>
      <xdr:spPr>
        <a:xfrm>
          <a:off x="14369144" y="4629830"/>
          <a:ext cx="10128446" cy="0"/>
        </a:xfrm>
        <a:prstGeom prst="line">
          <a:avLst/>
        </a:prstGeom>
        <a:ln w="31750">
          <a:solidFill>
            <a:schemeClr val="accent5"/>
          </a:solidFill>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15</xdr:row>
      <xdr:rowOff>440531</xdr:rowOff>
    </xdr:from>
    <xdr:to>
      <xdr:col>33</xdr:col>
      <xdr:colOff>347382</xdr:colOff>
      <xdr:row>15</xdr:row>
      <xdr:rowOff>440531</xdr:rowOff>
    </xdr:to>
    <xdr:cxnSp macro="">
      <xdr:nvCxnSpPr>
        <xdr:cNvPr id="20" name="Straight Connector 19"/>
        <xdr:cNvCxnSpPr/>
      </xdr:nvCxnSpPr>
      <xdr:spPr>
        <a:xfrm>
          <a:off x="14309913" y="5079766"/>
          <a:ext cx="14646087" cy="0"/>
        </a:xfrm>
        <a:prstGeom prst="line">
          <a:avLst/>
        </a:prstGeom>
        <a:ln w="31750">
          <a:solidFill>
            <a:schemeClr val="accent4"/>
          </a:solidFill>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333376</xdr:colOff>
      <xdr:row>13</xdr:row>
      <xdr:rowOff>11907</xdr:rowOff>
    </xdr:from>
    <xdr:to>
      <xdr:col>33</xdr:col>
      <xdr:colOff>333376</xdr:colOff>
      <xdr:row>15</xdr:row>
      <xdr:rowOff>428625</xdr:rowOff>
    </xdr:to>
    <xdr:cxnSp macro="">
      <xdr:nvCxnSpPr>
        <xdr:cNvPr id="26" name="Straight Arrow Connector 25"/>
        <xdr:cNvCxnSpPr/>
      </xdr:nvCxnSpPr>
      <xdr:spPr>
        <a:xfrm flipV="1">
          <a:off x="28941994" y="3687436"/>
          <a:ext cx="0" cy="1380424"/>
        </a:xfrm>
        <a:prstGeom prst="straightConnector1">
          <a:avLst/>
        </a:prstGeom>
        <a:ln w="31750">
          <a:solidFill>
            <a:schemeClr val="accent4"/>
          </a:solidFill>
          <a:tailEnd type="triangle"/>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511969</xdr:colOff>
      <xdr:row>13</xdr:row>
      <xdr:rowOff>11907</xdr:rowOff>
    </xdr:from>
    <xdr:to>
      <xdr:col>25</xdr:col>
      <xdr:colOff>511969</xdr:colOff>
      <xdr:row>14</xdr:row>
      <xdr:rowOff>440532</xdr:rowOff>
    </xdr:to>
    <xdr:cxnSp macro="">
      <xdr:nvCxnSpPr>
        <xdr:cNvPr id="33" name="Straight Arrow Connector 32"/>
        <xdr:cNvCxnSpPr/>
      </xdr:nvCxnSpPr>
      <xdr:spPr>
        <a:xfrm flipV="1">
          <a:off x="23705344" y="3714751"/>
          <a:ext cx="0" cy="916781"/>
        </a:xfrm>
        <a:prstGeom prst="straightConnector1">
          <a:avLst/>
        </a:prstGeom>
        <a:ln w="31750">
          <a:solidFill>
            <a:schemeClr val="accent5"/>
          </a:solidFill>
          <a:tailEnd type="triangle"/>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271462</xdr:colOff>
      <xdr:row>13</xdr:row>
      <xdr:rowOff>134471</xdr:rowOff>
    </xdr:from>
    <xdr:to>
      <xdr:col>17</xdr:col>
      <xdr:colOff>271462</xdr:colOff>
      <xdr:row>13</xdr:row>
      <xdr:rowOff>397566</xdr:rowOff>
    </xdr:to>
    <xdr:cxnSp macro="">
      <xdr:nvCxnSpPr>
        <xdr:cNvPr id="34" name="Straight Arrow Connector 33"/>
        <xdr:cNvCxnSpPr/>
      </xdr:nvCxnSpPr>
      <xdr:spPr>
        <a:xfrm flipV="1">
          <a:off x="17831080" y="3810000"/>
          <a:ext cx="0" cy="263095"/>
        </a:xfrm>
        <a:prstGeom prst="straightConnector1">
          <a:avLst/>
        </a:prstGeom>
        <a:ln w="31750">
          <a:solidFill>
            <a:schemeClr val="accent6"/>
          </a:solidFill>
          <a:tailEnd type="triangle"/>
        </a:ln>
        <a:effectLst>
          <a:outerShdw blurRad="50800" dist="38100" dir="2700000" algn="tl" rotWithShape="0">
            <a:schemeClr val="tx1">
              <a:lumMod val="50000"/>
              <a:lumOff val="50000"/>
              <a:alpha val="4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285749</xdr:colOff>
      <xdr:row>7</xdr:row>
      <xdr:rowOff>217714</xdr:rowOff>
    </xdr:from>
    <xdr:to>
      <xdr:col>13</xdr:col>
      <xdr:colOff>993320</xdr:colOff>
      <xdr:row>11</xdr:row>
      <xdr:rowOff>271342</xdr:rowOff>
    </xdr:to>
    <xdr:sp macro="" textlink="">
      <xdr:nvSpPr>
        <xdr:cNvPr id="41" name="Right Arrow 40"/>
        <xdr:cNvSpPr/>
      </xdr:nvSpPr>
      <xdr:spPr>
        <a:xfrm>
          <a:off x="14654892" y="1646464"/>
          <a:ext cx="707571" cy="1768128"/>
        </a:xfrm>
        <a:prstGeom prst="rightArrow">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70"/>
  <sheetViews>
    <sheetView showGridLines="0" tabSelected="1" topLeftCell="A37" zoomScale="115" zoomScaleNormal="115" zoomScaleSheetLayoutView="55" workbookViewId="0">
      <selection activeCell="B50" sqref="B50"/>
    </sheetView>
  </sheetViews>
  <sheetFormatPr defaultColWidth="0" defaultRowHeight="12.75" zeroHeight="1" x14ac:dyDescent="0.2"/>
  <cols>
    <col min="1" max="1" width="3.625" style="1" customWidth="1"/>
    <col min="2" max="2" width="9" style="1" customWidth="1"/>
    <col min="3" max="3" width="16.625" style="1" customWidth="1"/>
    <col min="4" max="9" width="9" style="1" customWidth="1"/>
    <col min="10" max="10" width="3.625" style="1" customWidth="1"/>
    <col min="11" max="13" width="0" style="1" hidden="1" customWidth="1"/>
    <col min="14" max="16384" width="9" style="1" hidden="1"/>
  </cols>
  <sheetData>
    <row r="1" spans="1:12" ht="12.75" customHeight="1" x14ac:dyDescent="0.2">
      <c r="A1" s="394" t="s">
        <v>222</v>
      </c>
    </row>
    <row r="2" spans="1:12" x14ac:dyDescent="0.2">
      <c r="I2" s="693"/>
    </row>
    <row r="3" spans="1:12" ht="15" x14ac:dyDescent="0.25">
      <c r="I3" s="9" t="s">
        <v>40</v>
      </c>
    </row>
    <row r="4" spans="1:12" x14ac:dyDescent="0.2">
      <c r="I4" s="25"/>
    </row>
    <row r="5" spans="1:12" x14ac:dyDescent="0.2"/>
    <row r="6" spans="1:12" x14ac:dyDescent="0.2"/>
    <row r="7" spans="1:12" x14ac:dyDescent="0.2"/>
    <row r="8" spans="1:12" ht="35.1" customHeight="1" x14ac:dyDescent="0.2">
      <c r="B8" s="1669" t="s">
        <v>273</v>
      </c>
      <c r="C8" s="1670"/>
      <c r="D8" s="1670"/>
      <c r="E8" s="1670"/>
      <c r="F8" s="1670"/>
      <c r="G8" s="1670"/>
      <c r="H8" s="1670"/>
      <c r="I8" s="1671"/>
      <c r="L8" s="52"/>
    </row>
    <row r="9" spans="1:12" ht="15" x14ac:dyDescent="0.2">
      <c r="A9" s="16"/>
      <c r="B9" s="1672"/>
      <c r="C9" s="1672"/>
      <c r="D9" s="1672"/>
      <c r="E9" s="1672"/>
      <c r="F9" s="1672"/>
      <c r="G9" s="1672"/>
      <c r="H9" s="1672"/>
      <c r="I9" s="1672"/>
      <c r="J9" s="16"/>
    </row>
    <row r="10" spans="1:12" x14ac:dyDescent="0.2">
      <c r="A10" s="16"/>
      <c r="B10" s="1652" t="s">
        <v>41</v>
      </c>
      <c r="C10" s="1653"/>
      <c r="D10" s="1649"/>
      <c r="E10" s="1650"/>
      <c r="F10" s="1650"/>
      <c r="G10" s="1650"/>
      <c r="H10" s="1650"/>
      <c r="I10" s="1651"/>
    </row>
    <row r="11" spans="1:12" x14ac:dyDescent="0.2">
      <c r="A11" s="16"/>
      <c r="B11" s="15"/>
      <c r="C11" s="15"/>
      <c r="D11" s="53"/>
      <c r="E11" s="54"/>
      <c r="F11" s="54"/>
      <c r="G11" s="54"/>
      <c r="H11" s="54"/>
      <c r="I11" s="54"/>
    </row>
    <row r="12" spans="1:12" ht="15" customHeight="1" x14ac:dyDescent="0.2">
      <c r="A12" s="16"/>
      <c r="B12" s="15"/>
      <c r="C12" s="1673" t="s">
        <v>68</v>
      </c>
      <c r="D12" s="1673"/>
      <c r="E12" s="1673"/>
      <c r="F12" s="1673"/>
      <c r="G12" s="1673"/>
      <c r="H12" s="1673"/>
      <c r="I12" s="1673"/>
    </row>
    <row r="13" spans="1:12" x14ac:dyDescent="0.2">
      <c r="A13" s="16"/>
      <c r="B13" s="1652" t="s">
        <v>69</v>
      </c>
      <c r="C13" s="1653"/>
      <c r="D13" s="1649"/>
      <c r="E13" s="1650"/>
      <c r="F13" s="1650"/>
      <c r="G13" s="1650"/>
      <c r="H13" s="1650"/>
      <c r="I13" s="1651"/>
    </row>
    <row r="14" spans="1:12" x14ac:dyDescent="0.2">
      <c r="A14" s="16"/>
      <c r="B14" s="1652" t="s">
        <v>75</v>
      </c>
      <c r="C14" s="1653"/>
      <c r="D14" s="1649"/>
      <c r="E14" s="1650"/>
      <c r="F14" s="1650"/>
      <c r="G14" s="1650"/>
      <c r="H14" s="1650"/>
      <c r="I14" s="1651"/>
    </row>
    <row r="15" spans="1:12" x14ac:dyDescent="0.2">
      <c r="A15" s="16"/>
      <c r="B15" s="1652" t="s">
        <v>77</v>
      </c>
      <c r="C15" s="1653"/>
      <c r="D15" s="1649"/>
      <c r="E15" s="1650"/>
      <c r="F15" s="1650"/>
      <c r="G15" s="1650"/>
      <c r="H15" s="1650"/>
      <c r="I15" s="1651"/>
    </row>
    <row r="16" spans="1:12" x14ac:dyDescent="0.2">
      <c r="A16" s="16"/>
      <c r="B16" s="1652" t="s">
        <v>76</v>
      </c>
      <c r="C16" s="1653"/>
      <c r="D16" s="1649"/>
      <c r="E16" s="1650"/>
      <c r="F16" s="1650"/>
      <c r="G16" s="1650"/>
      <c r="H16" s="1650"/>
      <c r="I16" s="1651"/>
    </row>
    <row r="17" spans="1:9" x14ac:dyDescent="0.2">
      <c r="A17" s="16"/>
      <c r="B17" s="15"/>
      <c r="C17" s="15"/>
      <c r="D17" s="53"/>
      <c r="E17" s="54"/>
      <c r="F17" s="54"/>
      <c r="G17" s="54"/>
      <c r="H17" s="54"/>
      <c r="I17" s="54"/>
    </row>
    <row r="18" spans="1:9" ht="15" customHeight="1" x14ac:dyDescent="0.2">
      <c r="A18" s="16"/>
      <c r="B18" s="15"/>
      <c r="C18" s="1673" t="s">
        <v>70</v>
      </c>
      <c r="D18" s="1673"/>
      <c r="E18" s="1673"/>
      <c r="F18" s="1673"/>
      <c r="G18" s="1673"/>
      <c r="H18" s="1673"/>
      <c r="I18" s="1673"/>
    </row>
    <row r="19" spans="1:9" x14ac:dyDescent="0.2">
      <c r="A19" s="16"/>
      <c r="B19" s="1652" t="s">
        <v>69</v>
      </c>
      <c r="C19" s="1653"/>
      <c r="D19" s="1649"/>
      <c r="E19" s="1650"/>
      <c r="F19" s="1650"/>
      <c r="G19" s="1650"/>
      <c r="H19" s="1650"/>
      <c r="I19" s="1651"/>
    </row>
    <row r="20" spans="1:9" x14ac:dyDescent="0.2">
      <c r="A20" s="16"/>
      <c r="B20" s="1652" t="s">
        <v>75</v>
      </c>
      <c r="C20" s="1653"/>
      <c r="D20" s="1649"/>
      <c r="E20" s="1650"/>
      <c r="F20" s="1650"/>
      <c r="G20" s="1650"/>
      <c r="H20" s="1650"/>
      <c r="I20" s="1651"/>
    </row>
    <row r="21" spans="1:9" x14ac:dyDescent="0.2">
      <c r="A21" s="16"/>
      <c r="B21" s="1652" t="s">
        <v>77</v>
      </c>
      <c r="C21" s="1653"/>
      <c r="D21" s="1649"/>
      <c r="E21" s="1650"/>
      <c r="F21" s="1650"/>
      <c r="G21" s="1650"/>
      <c r="H21" s="1650"/>
      <c r="I21" s="1651"/>
    </row>
    <row r="22" spans="1:9" x14ac:dyDescent="0.2">
      <c r="A22" s="16"/>
      <c r="B22" s="1652" t="s">
        <v>67</v>
      </c>
      <c r="C22" s="1653"/>
      <c r="D22" s="1649"/>
      <c r="E22" s="1650"/>
      <c r="F22" s="1650"/>
      <c r="G22" s="1650"/>
      <c r="H22" s="1650"/>
      <c r="I22" s="1651"/>
    </row>
    <row r="23" spans="1:9" x14ac:dyDescent="0.2">
      <c r="A23" s="16"/>
      <c r="B23" s="15"/>
      <c r="C23" s="15"/>
      <c r="D23" s="53"/>
      <c r="E23" s="54"/>
      <c r="F23" s="54"/>
      <c r="G23" s="54"/>
      <c r="H23" s="54"/>
      <c r="I23" s="54"/>
    </row>
    <row r="24" spans="1:9" x14ac:dyDescent="0.2">
      <c r="A24" s="16"/>
      <c r="B24" s="15"/>
      <c r="C24" s="1673" t="s">
        <v>70</v>
      </c>
      <c r="D24" s="1673"/>
      <c r="E24" s="1673"/>
      <c r="F24" s="1673"/>
      <c r="G24" s="1673"/>
      <c r="H24" s="1673"/>
      <c r="I24" s="1673"/>
    </row>
    <row r="25" spans="1:9" x14ac:dyDescent="0.2">
      <c r="A25" s="16"/>
      <c r="B25" s="1652" t="s">
        <v>69</v>
      </c>
      <c r="C25" s="1653"/>
      <c r="D25" s="1649"/>
      <c r="E25" s="1650"/>
      <c r="F25" s="1650"/>
      <c r="G25" s="1650"/>
      <c r="H25" s="1650"/>
      <c r="I25" s="1651"/>
    </row>
    <row r="26" spans="1:9" x14ac:dyDescent="0.2">
      <c r="A26" s="16"/>
      <c r="B26" s="1652" t="s">
        <v>75</v>
      </c>
      <c r="C26" s="1653"/>
      <c r="D26" s="1649"/>
      <c r="E26" s="1650"/>
      <c r="F26" s="1650"/>
      <c r="G26" s="1650"/>
      <c r="H26" s="1650"/>
      <c r="I26" s="1651"/>
    </row>
    <row r="27" spans="1:9" x14ac:dyDescent="0.2">
      <c r="A27" s="16"/>
      <c r="B27" s="1652" t="s">
        <v>77</v>
      </c>
      <c r="C27" s="1653"/>
      <c r="D27" s="1649"/>
      <c r="E27" s="1650"/>
      <c r="F27" s="1650"/>
      <c r="G27" s="1650"/>
      <c r="H27" s="1650"/>
      <c r="I27" s="1651"/>
    </row>
    <row r="28" spans="1:9" x14ac:dyDescent="0.2">
      <c r="A28" s="16"/>
      <c r="B28" s="1652" t="s">
        <v>67</v>
      </c>
      <c r="C28" s="1653"/>
      <c r="D28" s="1649"/>
      <c r="E28" s="1650"/>
      <c r="F28" s="1650"/>
      <c r="G28" s="1650"/>
      <c r="H28" s="1650"/>
      <c r="I28" s="1651"/>
    </row>
    <row r="29" spans="1:9" x14ac:dyDescent="0.2">
      <c r="A29" s="16"/>
      <c r="B29" s="15"/>
      <c r="C29" s="15"/>
      <c r="D29" s="1025"/>
      <c r="E29" s="1026"/>
      <c r="F29" s="1026"/>
      <c r="G29" s="1026"/>
      <c r="H29" s="1026"/>
      <c r="I29" s="1026"/>
    </row>
    <row r="30" spans="1:9" ht="15" customHeight="1" x14ac:dyDescent="0.2">
      <c r="A30" s="16"/>
      <c r="B30" s="15"/>
      <c r="C30" s="1673" t="s">
        <v>274</v>
      </c>
      <c r="D30" s="1673"/>
      <c r="E30" s="1673"/>
      <c r="F30" s="1673"/>
      <c r="G30" s="1673"/>
      <c r="H30" s="1673"/>
      <c r="I30" s="1673"/>
    </row>
    <row r="31" spans="1:9" x14ac:dyDescent="0.2">
      <c r="A31" s="16"/>
      <c r="B31" s="1652" t="s">
        <v>128</v>
      </c>
      <c r="C31" s="1653"/>
      <c r="D31" s="1649"/>
      <c r="E31" s="1650"/>
      <c r="F31" s="1650"/>
      <c r="G31" s="1650"/>
      <c r="H31" s="1650"/>
      <c r="I31" s="1651"/>
    </row>
    <row r="32" spans="1:9" x14ac:dyDescent="0.2">
      <c r="A32" s="16"/>
      <c r="B32" s="1652" t="s">
        <v>228</v>
      </c>
      <c r="C32" s="1653"/>
      <c r="D32" s="1678">
        <v>1000000</v>
      </c>
      <c r="E32" s="1679"/>
      <c r="F32" s="1679"/>
      <c r="G32" s="1679"/>
      <c r="H32" s="1679"/>
      <c r="I32" s="1680"/>
    </row>
    <row r="33" spans="1:10" x14ac:dyDescent="0.2">
      <c r="A33" s="16"/>
      <c r="B33" s="15"/>
      <c r="C33" s="15"/>
      <c r="D33" s="53"/>
      <c r="E33" s="54"/>
      <c r="F33" s="54"/>
      <c r="G33" s="54"/>
      <c r="H33" s="54"/>
      <c r="I33" s="54"/>
    </row>
    <row r="34" spans="1:10" ht="15" customHeight="1" x14ac:dyDescent="0.2">
      <c r="A34" s="16"/>
      <c r="B34" s="15"/>
      <c r="C34" s="1673" t="s">
        <v>229</v>
      </c>
      <c r="D34" s="1673"/>
      <c r="E34" s="1673"/>
      <c r="F34" s="1673"/>
      <c r="G34" s="1673"/>
      <c r="H34" s="1673"/>
      <c r="I34" s="1673"/>
    </row>
    <row r="35" spans="1:10" s="397" customFormat="1" ht="30" customHeight="1" x14ac:dyDescent="0.2">
      <c r="A35" s="396"/>
      <c r="B35" s="398"/>
      <c r="C35" s="1674" t="s">
        <v>275</v>
      </c>
      <c r="D35" s="1674"/>
      <c r="E35" s="1674"/>
      <c r="F35" s="1674"/>
      <c r="G35" s="1674"/>
      <c r="H35" s="1674"/>
      <c r="I35" s="1674"/>
    </row>
    <row r="36" spans="1:10" x14ac:dyDescent="0.2">
      <c r="A36" s="16"/>
      <c r="B36" s="1652" t="s">
        <v>230</v>
      </c>
      <c r="C36" s="1653"/>
      <c r="D36" s="1675"/>
      <c r="E36" s="1676"/>
      <c r="F36" s="1676"/>
      <c r="G36" s="1676"/>
      <c r="H36" s="1676"/>
      <c r="I36" s="1677"/>
    </row>
    <row r="37" spans="1:10" s="397" customFormat="1" ht="60" customHeight="1" x14ac:dyDescent="0.2">
      <c r="A37" s="396"/>
      <c r="B37" s="398"/>
      <c r="C37" s="1674" t="s">
        <v>674</v>
      </c>
      <c r="D37" s="1674"/>
      <c r="E37" s="1674"/>
      <c r="F37" s="1674"/>
      <c r="G37" s="1674"/>
      <c r="H37" s="1674"/>
      <c r="I37" s="1674"/>
    </row>
    <row r="38" spans="1:10" ht="45" customHeight="1" x14ac:dyDescent="0.2">
      <c r="A38" s="16"/>
      <c r="B38" s="1664" t="s">
        <v>271</v>
      </c>
      <c r="C38" s="1665"/>
      <c r="D38" s="1666"/>
      <c r="E38" s="1667"/>
      <c r="F38" s="1667"/>
      <c r="G38" s="1667"/>
      <c r="H38" s="1667"/>
      <c r="I38" s="1668"/>
    </row>
    <row r="39" spans="1:10" x14ac:dyDescent="0.2">
      <c r="A39" s="16"/>
      <c r="B39" s="15"/>
      <c r="C39" s="15"/>
      <c r="D39" s="53"/>
      <c r="E39" s="54"/>
      <c r="F39" s="54"/>
      <c r="G39" s="54"/>
      <c r="H39" s="54"/>
      <c r="I39" s="54"/>
    </row>
    <row r="40" spans="1:10" ht="131.25" customHeight="1" x14ac:dyDescent="0.2">
      <c r="A40" s="16"/>
      <c r="B40" s="1655" t="s">
        <v>270</v>
      </c>
      <c r="C40" s="1656"/>
      <c r="D40" s="1657"/>
      <c r="E40" s="1658"/>
      <c r="F40" s="1658"/>
      <c r="G40" s="1658"/>
      <c r="H40" s="1658"/>
      <c r="I40" s="1659"/>
    </row>
    <row r="41" spans="1:10" x14ac:dyDescent="0.2">
      <c r="A41" s="16"/>
      <c r="B41" s="1660"/>
      <c r="C41" s="1660"/>
      <c r="D41" s="1663"/>
      <c r="E41" s="1663"/>
      <c r="F41" s="1663"/>
      <c r="G41" s="1663"/>
      <c r="H41" s="1663"/>
      <c r="I41" s="1663"/>
      <c r="J41" s="16"/>
    </row>
    <row r="42" spans="1:10" x14ac:dyDescent="0.2">
      <c r="A42" s="16"/>
      <c r="B42" s="1661" t="s">
        <v>0</v>
      </c>
      <c r="C42" s="1661"/>
      <c r="D42" s="1661"/>
      <c r="E42" s="1661"/>
      <c r="F42" s="1661"/>
      <c r="G42" s="1661"/>
      <c r="H42" s="1661"/>
      <c r="I42" s="1661"/>
      <c r="J42" s="16"/>
    </row>
    <row r="43" spans="1:10" x14ac:dyDescent="0.2">
      <c r="A43" s="16"/>
      <c r="B43" s="17"/>
      <c r="C43" s="1662" t="s">
        <v>42</v>
      </c>
      <c r="D43" s="1662"/>
      <c r="E43" s="1662"/>
      <c r="F43" s="1662"/>
      <c r="G43" s="1662"/>
      <c r="H43" s="1662"/>
      <c r="I43" s="1662"/>
      <c r="J43" s="16"/>
    </row>
    <row r="44" spans="1:10" x14ac:dyDescent="0.2">
      <c r="A44" s="16"/>
      <c r="B44" s="17"/>
      <c r="C44" s="1662" t="s">
        <v>224</v>
      </c>
      <c r="D44" s="1662"/>
      <c r="E44" s="1662"/>
      <c r="F44" s="1662"/>
      <c r="G44" s="1662"/>
      <c r="H44" s="1662"/>
      <c r="I44" s="1662"/>
      <c r="J44" s="16"/>
    </row>
    <row r="45" spans="1:10" x14ac:dyDescent="0.2">
      <c r="A45" s="16"/>
      <c r="B45" s="17"/>
      <c r="C45" s="1662" t="s">
        <v>223</v>
      </c>
      <c r="D45" s="1662"/>
      <c r="E45" s="1662"/>
      <c r="F45" s="1662"/>
      <c r="G45" s="1662"/>
      <c r="H45" s="1662"/>
      <c r="I45" s="1662"/>
      <c r="J45" s="16"/>
    </row>
    <row r="46" spans="1:10" x14ac:dyDescent="0.2">
      <c r="A46" s="16"/>
      <c r="B46" s="17"/>
      <c r="C46" s="1662" t="s">
        <v>225</v>
      </c>
      <c r="D46" s="1662"/>
      <c r="E46" s="1662"/>
      <c r="F46" s="1662"/>
      <c r="G46" s="1662"/>
      <c r="H46" s="1662"/>
      <c r="I46" s="1662"/>
      <c r="J46" s="16"/>
    </row>
    <row r="47" spans="1:10" x14ac:dyDescent="0.2">
      <c r="A47" s="16"/>
      <c r="B47" s="50"/>
      <c r="C47" s="1662" t="s">
        <v>272</v>
      </c>
      <c r="D47" s="1662"/>
      <c r="E47" s="1662"/>
      <c r="F47" s="1662"/>
      <c r="G47" s="1662"/>
      <c r="H47" s="1662"/>
      <c r="I47" s="1662"/>
      <c r="J47" s="16"/>
    </row>
    <row r="48" spans="1:10" x14ac:dyDescent="0.2">
      <c r="A48" s="16"/>
      <c r="B48" s="50"/>
      <c r="C48" s="1662" t="s">
        <v>547</v>
      </c>
      <c r="D48" s="1662"/>
      <c r="E48" s="1662"/>
      <c r="F48" s="1662"/>
      <c r="G48" s="1662"/>
      <c r="H48" s="1662"/>
      <c r="I48" s="1662"/>
      <c r="J48" s="16"/>
    </row>
    <row r="49" spans="1:10" x14ac:dyDescent="0.2">
      <c r="A49" s="16"/>
      <c r="B49" s="50"/>
      <c r="C49" s="1662" t="s">
        <v>546</v>
      </c>
      <c r="D49" s="1662"/>
      <c r="E49" s="1662"/>
      <c r="F49" s="1662"/>
      <c r="G49" s="1662"/>
      <c r="H49" s="1662"/>
      <c r="I49" s="1662"/>
      <c r="J49" s="16"/>
    </row>
    <row r="50" spans="1:10" x14ac:dyDescent="0.2">
      <c r="A50" s="16"/>
      <c r="B50" s="1022"/>
      <c r="C50" s="1023"/>
      <c r="D50" s="1023"/>
      <c r="E50" s="1023"/>
      <c r="F50" s="1023"/>
      <c r="G50" s="1023"/>
      <c r="H50" s="1023"/>
      <c r="I50" s="1023"/>
      <c r="J50" s="16"/>
    </row>
    <row r="51" spans="1:10" x14ac:dyDescent="0.2">
      <c r="A51" s="16"/>
      <c r="B51" s="50"/>
      <c r="C51" s="50"/>
      <c r="D51" s="50"/>
      <c r="E51" s="50"/>
      <c r="F51" s="50"/>
      <c r="G51" s="50"/>
      <c r="H51" s="50"/>
      <c r="I51" s="50"/>
      <c r="J51" s="16"/>
    </row>
    <row r="52" spans="1:10" x14ac:dyDescent="0.2">
      <c r="A52" s="16"/>
      <c r="B52" s="1660" t="s">
        <v>78</v>
      </c>
      <c r="C52" s="1660"/>
      <c r="D52" s="1660"/>
      <c r="E52" s="1660"/>
      <c r="F52" s="1660"/>
      <c r="G52" s="1660"/>
      <c r="H52" s="1660"/>
      <c r="I52" s="1660"/>
      <c r="J52" s="16"/>
    </row>
    <row r="53" spans="1:10" ht="30.75" customHeight="1" x14ac:dyDescent="0.2">
      <c r="A53" s="16"/>
      <c r="B53" s="1654"/>
      <c r="C53" s="1654"/>
      <c r="D53" s="1654"/>
      <c r="E53" s="1654"/>
      <c r="F53" s="1654"/>
      <c r="G53" s="1654"/>
      <c r="H53" s="1654"/>
      <c r="I53" s="1654"/>
      <c r="J53" s="16"/>
    </row>
    <row r="54" spans="1:10" ht="14.25" customHeight="1" x14ac:dyDescent="0.2">
      <c r="A54" s="16"/>
      <c r="B54" s="16"/>
      <c r="C54" s="16"/>
      <c r="D54" s="16"/>
      <c r="E54" s="16"/>
      <c r="F54" s="16"/>
      <c r="G54" s="16"/>
      <c r="H54" s="16"/>
      <c r="I54" s="16"/>
      <c r="J54" s="16"/>
    </row>
    <row r="55" spans="1:10" hidden="1" x14ac:dyDescent="0.2"/>
    <row r="56" spans="1:10" hidden="1" x14ac:dyDescent="0.2"/>
    <row r="57" spans="1:10" hidden="1" x14ac:dyDescent="0.2"/>
    <row r="58" spans="1:10" hidden="1" x14ac:dyDescent="0.2"/>
    <row r="59" spans="1:10" hidden="1" x14ac:dyDescent="0.2"/>
    <row r="60" spans="1:10" hidden="1" x14ac:dyDescent="0.2"/>
    <row r="61" spans="1:10" hidden="1" x14ac:dyDescent="0.2"/>
    <row r="62" spans="1:10" hidden="1" x14ac:dyDescent="0.2"/>
    <row r="63" spans="1:10" hidden="1" x14ac:dyDescent="0.2"/>
    <row r="64" spans="1:10" hidden="1" x14ac:dyDescent="0.2"/>
    <row r="65" hidden="1" x14ac:dyDescent="0.2"/>
    <row r="66" hidden="1" x14ac:dyDescent="0.2"/>
    <row r="67" hidden="1" x14ac:dyDescent="0.2"/>
    <row r="68" hidden="1" x14ac:dyDescent="0.2"/>
    <row r="69" hidden="1" x14ac:dyDescent="0.2"/>
    <row r="70" x14ac:dyDescent="0.2"/>
  </sheetData>
  <sheetProtection password="C5B3" sheet="1" objects="1" scenarios="1" formatCells="0" formatColumns="0" formatRows="0" insertHyperlinks="0"/>
  <protectedRanges>
    <protectedRange sqref="D36:I36 E35:I35 D38:I39 E37:I37 D10:I34" name="Range1_1"/>
  </protectedRanges>
  <mergeCells count="56">
    <mergeCell ref="C37:I37"/>
    <mergeCell ref="B31:C31"/>
    <mergeCell ref="D31:I31"/>
    <mergeCell ref="B36:C36"/>
    <mergeCell ref="B16:C16"/>
    <mergeCell ref="C18:I18"/>
    <mergeCell ref="C24:I24"/>
    <mergeCell ref="B25:C25"/>
    <mergeCell ref="D25:I25"/>
    <mergeCell ref="D36:I36"/>
    <mergeCell ref="C35:I35"/>
    <mergeCell ref="C30:I30"/>
    <mergeCell ref="C34:I34"/>
    <mergeCell ref="B32:C32"/>
    <mergeCell ref="D32:I32"/>
    <mergeCell ref="B26:C26"/>
    <mergeCell ref="D15:I15"/>
    <mergeCell ref="B22:C22"/>
    <mergeCell ref="D20:I20"/>
    <mergeCell ref="B21:C21"/>
    <mergeCell ref="D21:I21"/>
    <mergeCell ref="B19:C19"/>
    <mergeCell ref="B38:C38"/>
    <mergeCell ref="D38:I38"/>
    <mergeCell ref="B8:I8"/>
    <mergeCell ref="B9:I9"/>
    <mergeCell ref="B10:C10"/>
    <mergeCell ref="D10:I10"/>
    <mergeCell ref="D13:I13"/>
    <mergeCell ref="C12:I12"/>
    <mergeCell ref="B13:C13"/>
    <mergeCell ref="D22:I22"/>
    <mergeCell ref="B15:C15"/>
    <mergeCell ref="D16:I16"/>
    <mergeCell ref="B14:C14"/>
    <mergeCell ref="D14:I14"/>
    <mergeCell ref="D19:I19"/>
    <mergeCell ref="B20:C20"/>
    <mergeCell ref="B53:I53"/>
    <mergeCell ref="B40:C40"/>
    <mergeCell ref="D40:I40"/>
    <mergeCell ref="B52:I52"/>
    <mergeCell ref="B42:I42"/>
    <mergeCell ref="C48:I48"/>
    <mergeCell ref="C49:I49"/>
    <mergeCell ref="C43:I43"/>
    <mergeCell ref="C44:I44"/>
    <mergeCell ref="C46:I46"/>
    <mergeCell ref="C45:I45"/>
    <mergeCell ref="C47:I47"/>
    <mergeCell ref="B41:I41"/>
    <mergeCell ref="D26:I26"/>
    <mergeCell ref="B27:C27"/>
    <mergeCell ref="D27:I27"/>
    <mergeCell ref="B28:C28"/>
    <mergeCell ref="D28:I28"/>
  </mergeCells>
  <hyperlinks>
    <hyperlink ref="C43" location="'1 macro mapping'!A1" display="1 macro-mapping"/>
    <hyperlink ref="C44" location="'2a subtemplate consolitation'!Print_Area" display="2 supplementary template on prudential consolidation (a-b)"/>
    <hyperlink ref="C44:G44" location="'2 sup_templates'!A1" display="2 supplementary templates"/>
    <hyperlink ref="C46:G46" location="'4 classification'!A1" display="4 classification of non-bank entities into and outside of economic functions (a-b)"/>
    <hyperlink ref="C47:G47" location="'5 risk metrics'!A1" display="5 risk metrics for classified entites"/>
    <hyperlink ref="C45:G45" location="'3 interconnectedness'!A1" display="3 interconnectedness"/>
    <hyperlink ref="C43:G43" location="'1 macro-mapping'!A1" display="1 macro-mapping"/>
    <hyperlink ref="C49:G49" location="'7a policy tools EF1'!A1" display="7 policy tools for classified entitles (a-e)"/>
    <hyperlink ref="C48:G48" location="'6a risks &amp; tools mapping'!A1" display="6 risk &amp; tools, and innovations &amp; adaptations mapping (a-b)"/>
  </hyperlinks>
  <pageMargins left="0.70866141732283472" right="0.70866141732283472" top="0.74803149606299213" bottom="0.74803149606299213" header="0.31496062992125984" footer="0.31496062992125984"/>
  <pageSetup paperSize="8" scale="81" orientation="landscape" cellComments="asDisplayed" r:id="rId1"/>
  <headerFooter>
    <oddHeader>&amp;LFSB shadow banking exercise 2017&amp;RConfidential when completed</oddHeader>
    <oddFooter>&amp;C&amp;P of &amp;N</oddFooter>
  </headerFooter>
  <colBreaks count="1" manualBreakCount="1">
    <brk id="10" max="32" man="1"/>
  </colBreaks>
  <drawing r:id="rId2"/>
  <extLst>
    <ext xmlns:x14="http://schemas.microsoft.com/office/spreadsheetml/2009/9/main" uri="{CCE6A557-97BC-4b89-ADB6-D9C93CAAB3DF}">
      <x14:dataValidations xmlns:xm="http://schemas.microsoft.com/office/excel/2006/main" count="2">
        <x14:dataValidation type="list" operator="greaterThan" allowBlank="1" showErrorMessage="1" error="Please enter a non-negative whole number." promptTitle="For example" prompt="1,000 or 1,000,000 or 1,000,000,000">
          <x14:formula1>
            <xm:f>'FX rate'!$L$2:$L$7</xm:f>
          </x14:formula1>
          <xm:sqref>D32:I32</xm:sqref>
        </x14:dataValidation>
        <x14:dataValidation type="list" allowBlank="1" showInputMessage="1" showErrorMessage="1">
          <x14:formula1>
            <xm:f>'FX rate'!$O$2:$O$23</xm:f>
          </x14:formula1>
          <xm:sqref>D31:I31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2853"/>
  <sheetViews>
    <sheetView showGridLines="0" zoomScale="115" zoomScaleNormal="115" zoomScaleSheetLayoutView="40" workbookViewId="0">
      <pane ySplit="8" topLeftCell="A75" activePane="bottomLeft" state="frozen"/>
      <selection activeCell="C35" sqref="C35:I35"/>
      <selection pane="bottomLeft" activeCell="C35" sqref="C35:I35"/>
    </sheetView>
  </sheetViews>
  <sheetFormatPr defaultColWidth="0" defaultRowHeight="0" customHeight="1" zeroHeight="1" x14ac:dyDescent="0.2"/>
  <cols>
    <col min="1" max="1" width="3.625" style="3" customWidth="1"/>
    <col min="2" max="2" width="4.5" style="3" customWidth="1"/>
    <col min="3" max="3" width="28.625" style="3" customWidth="1"/>
    <col min="4" max="4" width="15.625" style="3" customWidth="1"/>
    <col min="5" max="5" width="12.625" style="3" customWidth="1"/>
    <col min="6" max="6" width="15.625" style="3" customWidth="1"/>
    <col min="7" max="7" width="12.625" style="3" customWidth="1"/>
    <col min="8" max="8" width="15.625" style="3" customWidth="1"/>
    <col min="9" max="9" width="12.625" style="3" customWidth="1"/>
    <col min="10" max="10" width="22.5" style="3" customWidth="1"/>
    <col min="11" max="11" width="15.625" style="3" customWidth="1"/>
    <col min="12" max="12" width="29.75" style="3" customWidth="1"/>
    <col min="13" max="15" width="15.625" style="3" customWidth="1"/>
    <col min="16" max="16" width="22.5" style="3" customWidth="1"/>
    <col min="17" max="17" width="94.125" style="3" bestFit="1" customWidth="1"/>
    <col min="18" max="18" width="9" style="3" customWidth="1"/>
    <col min="19" max="16384" width="0" style="3" hidden="1"/>
  </cols>
  <sheetData>
    <row r="1" spans="1:17" s="2" customFormat="1" ht="14.25" customHeight="1" x14ac:dyDescent="0.2">
      <c r="A1" s="68" t="s">
        <v>222</v>
      </c>
      <c r="B1" s="68"/>
      <c r="C1" s="57"/>
    </row>
    <row r="2" spans="1:17" s="2" customFormat="1" ht="19.5" customHeight="1" x14ac:dyDescent="0.2">
      <c r="B2" s="93" t="s">
        <v>47</v>
      </c>
      <c r="C2" s="93"/>
      <c r="D2" s="93"/>
      <c r="E2" s="93"/>
      <c r="F2" s="93"/>
      <c r="G2" s="93"/>
      <c r="H2" s="93"/>
      <c r="I2" s="93"/>
      <c r="J2" s="93"/>
      <c r="K2" s="93"/>
      <c r="L2" s="93"/>
      <c r="M2" s="93"/>
      <c r="N2" s="93"/>
      <c r="O2" s="93"/>
      <c r="P2" s="93"/>
      <c r="Q2" s="93"/>
    </row>
    <row r="3" spans="1:17" ht="9.9499999999999993" customHeight="1" x14ac:dyDescent="0.2">
      <c r="B3" s="4"/>
      <c r="C3" s="4"/>
      <c r="D3" s="4"/>
      <c r="E3" s="4"/>
      <c r="F3" s="4"/>
      <c r="G3" s="4"/>
      <c r="H3" s="4"/>
      <c r="I3" s="4"/>
      <c r="J3" s="4"/>
      <c r="K3" s="4"/>
      <c r="L3" s="4"/>
      <c r="M3" s="4"/>
      <c r="N3" s="4"/>
      <c r="O3" s="4"/>
      <c r="P3" s="4"/>
    </row>
    <row r="4" spans="1:17" s="2" customFormat="1" ht="15" customHeight="1" x14ac:dyDescent="0.2">
      <c r="B4" s="92" t="s">
        <v>494</v>
      </c>
      <c r="C4" s="92"/>
      <c r="D4" s="92"/>
      <c r="E4" s="92"/>
      <c r="F4" s="92"/>
      <c r="G4" s="92"/>
      <c r="H4" s="92"/>
      <c r="I4" s="92"/>
      <c r="J4" s="92"/>
      <c r="K4" s="92"/>
      <c r="L4" s="92"/>
      <c r="M4" s="92"/>
      <c r="N4" s="92"/>
      <c r="O4" s="92"/>
      <c r="P4" s="92"/>
    </row>
    <row r="5" spans="1:17" s="2" customFormat="1" ht="15" customHeight="1" x14ac:dyDescent="0.2">
      <c r="B5" s="92" t="s">
        <v>653</v>
      </c>
      <c r="C5" s="92"/>
      <c r="D5" s="92"/>
      <c r="E5" s="92"/>
      <c r="F5" s="92"/>
      <c r="G5" s="92"/>
      <c r="H5" s="92"/>
      <c r="I5" s="92"/>
      <c r="J5" s="92"/>
      <c r="K5" s="92"/>
      <c r="L5" s="92"/>
      <c r="M5" s="92"/>
      <c r="N5" s="92"/>
      <c r="O5" s="92"/>
      <c r="P5" s="92"/>
    </row>
    <row r="6" spans="1:17" s="2" customFormat="1" ht="12" customHeight="1" x14ac:dyDescent="0.2">
      <c r="C6" s="92"/>
      <c r="D6" s="92"/>
      <c r="E6" s="92"/>
      <c r="F6" s="92"/>
      <c r="G6" s="92"/>
      <c r="H6" s="92"/>
      <c r="I6" s="92"/>
      <c r="J6" s="92"/>
      <c r="K6" s="92"/>
      <c r="L6" s="92"/>
      <c r="M6" s="92"/>
      <c r="N6" s="92"/>
      <c r="O6" s="92"/>
      <c r="P6" s="92"/>
    </row>
    <row r="7" spans="1:17" s="2" customFormat="1" ht="24" customHeight="1" x14ac:dyDescent="0.2">
      <c r="C7" s="92"/>
      <c r="D7" s="92"/>
      <c r="E7" s="92"/>
      <c r="F7" s="92"/>
      <c r="G7" s="92"/>
      <c r="H7" s="92"/>
      <c r="I7" s="92"/>
      <c r="J7" s="92"/>
      <c r="K7" s="92"/>
      <c r="L7" s="92"/>
      <c r="M7" s="92"/>
      <c r="N7" s="92"/>
      <c r="O7" s="92"/>
      <c r="P7" s="92"/>
    </row>
    <row r="8" spans="1:17" s="2" customFormat="1" ht="9.9499999999999993" customHeight="1" x14ac:dyDescent="0.2">
      <c r="C8" s="7"/>
      <c r="D8" s="7"/>
      <c r="E8" s="7"/>
      <c r="F8" s="7"/>
      <c r="G8" s="7"/>
      <c r="H8" s="7"/>
      <c r="I8" s="7"/>
      <c r="J8" s="7"/>
      <c r="K8" s="7"/>
      <c r="L8" s="7"/>
      <c r="M8" s="7"/>
      <c r="N8" s="7"/>
      <c r="O8" s="7"/>
      <c r="P8" s="7"/>
    </row>
    <row r="9" spans="1:17" s="2" customFormat="1" ht="20.100000000000001" customHeight="1" x14ac:dyDescent="0.2">
      <c r="B9" s="648"/>
      <c r="C9" s="7"/>
      <c r="D9" s="7"/>
      <c r="E9" s="7"/>
      <c r="F9" s="7"/>
      <c r="G9" s="7"/>
      <c r="H9" s="7"/>
      <c r="I9" s="7"/>
      <c r="J9" s="7"/>
      <c r="K9" s="7"/>
      <c r="L9" s="7"/>
      <c r="M9" s="7"/>
      <c r="N9" s="7"/>
      <c r="O9" s="7"/>
      <c r="P9" s="7"/>
    </row>
    <row r="10" spans="1:17" s="2" customFormat="1" ht="14.25" customHeight="1" x14ac:dyDescent="0.25">
      <c r="B10" s="120" t="s">
        <v>156</v>
      </c>
      <c r="C10" s="120"/>
      <c r="D10" s="7"/>
      <c r="E10" s="7"/>
      <c r="F10" s="7"/>
      <c r="G10" s="7"/>
      <c r="H10" s="7"/>
      <c r="I10" s="7"/>
      <c r="J10" s="7"/>
      <c r="K10" s="7"/>
      <c r="L10" s="7"/>
      <c r="M10" s="7"/>
      <c r="N10" s="7"/>
      <c r="O10" s="7"/>
      <c r="P10" s="7"/>
    </row>
    <row r="11" spans="1:17" s="2" customFormat="1" ht="9.9499999999999993" customHeight="1" x14ac:dyDescent="0.2">
      <c r="C11" s="7"/>
      <c r="D11" s="7"/>
      <c r="E11" s="7"/>
      <c r="F11" s="7"/>
      <c r="G11" s="7"/>
      <c r="H11" s="7"/>
      <c r="I11" s="7"/>
      <c r="J11" s="7"/>
      <c r="K11" s="7"/>
      <c r="L11" s="7"/>
      <c r="M11" s="7"/>
      <c r="N11" s="7"/>
      <c r="O11" s="7"/>
      <c r="P11" s="7"/>
    </row>
    <row r="12" spans="1:17" s="2" customFormat="1" ht="34.35" customHeight="1" x14ac:dyDescent="0.2">
      <c r="B12" s="280" t="s">
        <v>179</v>
      </c>
      <c r="C12" s="278"/>
      <c r="D12" s="281"/>
      <c r="E12" s="281"/>
      <c r="F12" s="282"/>
      <c r="G12" s="282"/>
      <c r="H12" s="281"/>
      <c r="I12" s="281"/>
      <c r="J12" s="281"/>
      <c r="K12" s="76"/>
      <c r="L12" s="277" t="s">
        <v>93</v>
      </c>
      <c r="P12" s="277"/>
    </row>
    <row r="13" spans="1:17" s="2" customFormat="1" ht="14.25" customHeight="1" x14ac:dyDescent="0.2">
      <c r="B13" s="280"/>
      <c r="C13" s="278"/>
      <c r="D13" s="201" t="s">
        <v>1</v>
      </c>
      <c r="E13" s="201" t="s">
        <v>2</v>
      </c>
      <c r="F13" s="202" t="s">
        <v>3</v>
      </c>
      <c r="G13" s="202" t="s">
        <v>97</v>
      </c>
      <c r="H13" s="201" t="s">
        <v>4</v>
      </c>
      <c r="I13" s="201" t="s">
        <v>5</v>
      </c>
      <c r="J13" s="201" t="s">
        <v>6</v>
      </c>
      <c r="K13" s="67"/>
      <c r="L13" s="277"/>
      <c r="M13" s="697"/>
      <c r="N13" s="697"/>
      <c r="O13" s="697"/>
      <c r="P13" s="277"/>
    </row>
    <row r="14" spans="1:17" s="2" customFormat="1" ht="15" customHeight="1" x14ac:dyDescent="0.2">
      <c r="C14" s="279"/>
      <c r="D14" s="1875" t="str">
        <f>'4 classification'!C15</f>
        <v>Money Market Funds</v>
      </c>
      <c r="E14" s="1319"/>
      <c r="F14" s="1812" t="str">
        <f>'4 classification'!E15</f>
        <v>Fixed Income Funds</v>
      </c>
      <c r="G14" s="1319"/>
      <c r="H14" s="1812" t="str">
        <f>'4 classification'!G15</f>
        <v>Mixed Funds</v>
      </c>
      <c r="I14" s="1534"/>
      <c r="J14" s="1877" t="s">
        <v>198</v>
      </c>
      <c r="K14" s="67"/>
      <c r="M14" s="1885" t="str">
        <f>D14</f>
        <v>Money Market Funds</v>
      </c>
      <c r="N14" s="1871" t="str">
        <f>F14</f>
        <v>Fixed Income Funds</v>
      </c>
      <c r="O14" s="1873" t="str">
        <f>H14</f>
        <v>Mixed Funds</v>
      </c>
    </row>
    <row r="15" spans="1:17" s="2" customFormat="1" ht="50.1" customHeight="1" thickBot="1" x14ac:dyDescent="0.25">
      <c r="C15" s="279"/>
      <c r="D15" s="1823"/>
      <c r="E15" s="1541" t="s">
        <v>660</v>
      </c>
      <c r="F15" s="1876"/>
      <c r="G15" s="1541" t="s">
        <v>660</v>
      </c>
      <c r="H15" s="1876"/>
      <c r="I15" s="1541" t="s">
        <v>660</v>
      </c>
      <c r="J15" s="1878"/>
      <c r="K15" s="67"/>
      <c r="M15" s="1886"/>
      <c r="N15" s="1872"/>
      <c r="O15" s="1874"/>
      <c r="P15" s="1535" t="s">
        <v>181</v>
      </c>
      <c r="Q15" s="1474" t="s">
        <v>217</v>
      </c>
    </row>
    <row r="16" spans="1:17" s="2" customFormat="1" ht="28.5" customHeight="1" x14ac:dyDescent="0.2">
      <c r="B16" s="263" t="s">
        <v>157</v>
      </c>
      <c r="C16" s="222"/>
      <c r="D16" s="1536"/>
      <c r="E16" s="113"/>
      <c r="F16" s="290"/>
      <c r="G16" s="113"/>
      <c r="H16" s="290"/>
      <c r="I16" s="1545"/>
      <c r="J16" s="218"/>
      <c r="K16" s="694"/>
      <c r="L16" s="271" t="s">
        <v>92</v>
      </c>
      <c r="M16" s="218"/>
      <c r="N16" s="219"/>
      <c r="O16" s="295"/>
      <c r="P16" s="300"/>
      <c r="Q16" s="377"/>
    </row>
    <row r="17" spans="1:17" s="2" customFormat="1" ht="28.5" customHeight="1" x14ac:dyDescent="0.2">
      <c r="B17" s="264" t="s">
        <v>159</v>
      </c>
      <c r="C17" s="246" t="s">
        <v>51</v>
      </c>
      <c r="D17" s="1537"/>
      <c r="E17" s="1542"/>
      <c r="F17" s="780"/>
      <c r="G17" s="1542"/>
      <c r="H17" s="780"/>
      <c r="I17" s="1546"/>
      <c r="J17" s="781"/>
      <c r="K17" s="694"/>
      <c r="L17" s="269" t="s">
        <v>80</v>
      </c>
      <c r="M17" s="283" t="str">
        <f>IF(SUM(COUNTBLANK(D17),COUNTBLANK(D19))=0,D19/D17,"-")</f>
        <v>-</v>
      </c>
      <c r="N17" s="284" t="str">
        <f>IF(SUM(COUNTBLANK(F17),COUNTBLANK(F19))=0,F19/F17,"-")</f>
        <v>-</v>
      </c>
      <c r="O17" s="296" t="str">
        <f>IF(SUM(COUNTBLANK(H17),COUNTBLANK(H19))=0,H19/H17,"-")</f>
        <v>-</v>
      </c>
      <c r="P17" s="303" t="s">
        <v>182</v>
      </c>
      <c r="Q17" s="378" t="s">
        <v>210</v>
      </c>
    </row>
    <row r="18" spans="1:17" s="2" customFormat="1" ht="28.5" customHeight="1" x14ac:dyDescent="0.2">
      <c r="B18" s="264" t="s">
        <v>160</v>
      </c>
      <c r="C18" s="246" t="s">
        <v>654</v>
      </c>
      <c r="D18" s="1537"/>
      <c r="E18" s="1542"/>
      <c r="F18" s="780"/>
      <c r="G18" s="1542"/>
      <c r="H18" s="780"/>
      <c r="I18" s="1546"/>
      <c r="J18" s="781"/>
      <c r="K18" s="694"/>
      <c r="L18" s="269" t="s">
        <v>82</v>
      </c>
      <c r="M18" s="283" t="str">
        <f>IF(SUM(COUNTBLANK(D17),COUNTBLANK(D20))=0,D20/D17,"-")</f>
        <v>-</v>
      </c>
      <c r="N18" s="284" t="str">
        <f>IF(SUM(COUNTBLANK(F17),COUNTBLANK(F20))=0,F20/F17,"-")</f>
        <v>-</v>
      </c>
      <c r="O18" s="296" t="str">
        <f>IF(SUM(COUNTBLANK(H17),COUNTBLANK(H20))=0,H20/H17,"-")</f>
        <v>-</v>
      </c>
      <c r="P18" s="303" t="s">
        <v>183</v>
      </c>
      <c r="Q18" s="378" t="s">
        <v>211</v>
      </c>
    </row>
    <row r="19" spans="1:17" s="2" customFormat="1" ht="28.5" customHeight="1" x14ac:dyDescent="0.2">
      <c r="B19" s="264" t="s">
        <v>161</v>
      </c>
      <c r="C19" s="246" t="s">
        <v>203</v>
      </c>
      <c r="D19" s="1537"/>
      <c r="E19" s="1542"/>
      <c r="F19" s="780"/>
      <c r="G19" s="1542"/>
      <c r="H19" s="780"/>
      <c r="I19" s="1546"/>
      <c r="J19" s="781"/>
      <c r="K19" s="694"/>
      <c r="L19" s="270" t="s">
        <v>81</v>
      </c>
      <c r="M19" s="285" t="str">
        <f>IF(SUM(COUNTBLANK(D17),COUNTBLANK(D19),COUNTBLANK(D35),COUNTBLANK(D36))=0,(D19+D36)/(D17+D35),"-")</f>
        <v>-</v>
      </c>
      <c r="N19" s="286" t="str">
        <f>IF(SUM(COUNTBLANK(F17),COUNTBLANK(F19),COUNTBLANK(F35),COUNTBLANK(F36))=0,(F19+F36)/(F17+F35),"-")</f>
        <v>-</v>
      </c>
      <c r="O19" s="297" t="str">
        <f>IF(SUM(COUNTBLANK(H17),COUNTBLANK(H19),COUNTBLANK(H35),COUNTBLANK(H36))=0,(H19+H36)/(H17+H35),"-")</f>
        <v>-</v>
      </c>
      <c r="P19" s="304" t="s">
        <v>184</v>
      </c>
      <c r="Q19" s="379" t="s">
        <v>215</v>
      </c>
    </row>
    <row r="20" spans="1:17" s="2" customFormat="1" ht="28.5" customHeight="1" x14ac:dyDescent="0.2">
      <c r="B20" s="264" t="s">
        <v>162</v>
      </c>
      <c r="C20" s="375" t="s">
        <v>207</v>
      </c>
      <c r="D20" s="1537"/>
      <c r="E20" s="1542"/>
      <c r="F20" s="780"/>
      <c r="G20" s="1542"/>
      <c r="H20" s="780"/>
      <c r="I20" s="1546"/>
      <c r="J20" s="781"/>
      <c r="K20" s="694"/>
      <c r="L20" s="266" t="s">
        <v>91</v>
      </c>
      <c r="M20" s="272"/>
      <c r="N20" s="273"/>
      <c r="O20" s="298"/>
      <c r="P20" s="301"/>
      <c r="Q20" s="376"/>
    </row>
    <row r="21" spans="1:17" s="2" customFormat="1" ht="28.5" customHeight="1" x14ac:dyDescent="0.2">
      <c r="B21" s="264" t="s">
        <v>163</v>
      </c>
      <c r="C21" s="254" t="s">
        <v>204</v>
      </c>
      <c r="D21" s="1537"/>
      <c r="E21" s="1542"/>
      <c r="F21" s="780"/>
      <c r="G21" s="1542"/>
      <c r="H21" s="780"/>
      <c r="I21" s="1546"/>
      <c r="J21" s="781"/>
      <c r="K21" s="694"/>
      <c r="L21" s="269" t="s">
        <v>83</v>
      </c>
      <c r="M21" s="283" t="str">
        <f>IF(SUM(COUNTBLANK(D17),COUNTBLANK(D21),COUNTBLANK(D27),COUNTBLANK(D31))=0,(D21-D27-D31)/D17,"-")</f>
        <v>-</v>
      </c>
      <c r="N21" s="284" t="str">
        <f>IF(SUM(COUNTBLANK(F17),COUNTBLANK(F21),COUNTBLANK(F27),COUNTBLANK(F31))=0,(F21-F27-F31)/F17,"-")</f>
        <v>-</v>
      </c>
      <c r="O21" s="296" t="str">
        <f>IF(SUM(COUNTBLANK(H17),COUNTBLANK(H21),COUNTBLANK(H27),COUNTBLANK(H31))=0,(H21-H27-H31)/H17,"-")</f>
        <v>-</v>
      </c>
      <c r="P21" s="303" t="s">
        <v>185</v>
      </c>
      <c r="Q21" s="378" t="s">
        <v>216</v>
      </c>
    </row>
    <row r="22" spans="1:17" s="2" customFormat="1" ht="28.5" customHeight="1" x14ac:dyDescent="0.2">
      <c r="B22" s="264" t="s">
        <v>164</v>
      </c>
      <c r="C22" s="246" t="s">
        <v>205</v>
      </c>
      <c r="D22" s="1537"/>
      <c r="E22" s="1542"/>
      <c r="F22" s="780"/>
      <c r="G22" s="1542"/>
      <c r="H22" s="780"/>
      <c r="I22" s="1546"/>
      <c r="J22" s="781"/>
      <c r="K22" s="694"/>
      <c r="L22" s="269" t="s">
        <v>84</v>
      </c>
      <c r="M22" s="283" t="str">
        <f>IF(SUM(COUNTBLANK(D22),COUNTBLANK(D28),COUNTBLANK(D32))=0,(D28+D32)/D22,"-")</f>
        <v>-</v>
      </c>
      <c r="N22" s="284" t="str">
        <f>IF(SUM(COUNTBLANK(F22),COUNTBLANK(F28),COUNTBLANK(F32))=0,(F28+F32)/F22,"-")</f>
        <v>-</v>
      </c>
      <c r="O22" s="296" t="str">
        <f t="shared" ref="O22:O23" si="0">IF(SUM(COUNTBLANK(H22),COUNTBLANK(H28),COUNTBLANK(H32))=0,(H28+H32)/H22,"-")</f>
        <v>-</v>
      </c>
      <c r="P22" s="303" t="s">
        <v>186</v>
      </c>
      <c r="Q22" s="378" t="s">
        <v>226</v>
      </c>
    </row>
    <row r="23" spans="1:17" s="2" customFormat="1" ht="28.5" customHeight="1" x14ac:dyDescent="0.2">
      <c r="B23" s="264" t="s">
        <v>165</v>
      </c>
      <c r="C23" s="246" t="s">
        <v>206</v>
      </c>
      <c r="D23" s="1537"/>
      <c r="E23" s="1542"/>
      <c r="F23" s="780"/>
      <c r="G23" s="1542"/>
      <c r="H23" s="780"/>
      <c r="I23" s="1546"/>
      <c r="J23" s="781"/>
      <c r="K23" s="694"/>
      <c r="L23" s="270" t="s">
        <v>85</v>
      </c>
      <c r="M23" s="285" t="str">
        <f>IF(SUM(COUNTBLANK(D23),COUNTBLANK(D29),COUNTBLANK(D33))=0,(D29+D33)/D23,"-")</f>
        <v>-</v>
      </c>
      <c r="N23" s="286" t="str">
        <f>IF(SUM(COUNTBLANK(F23),COUNTBLANK(F29),COUNTBLANK(F33))=0,(F29+F33)/F23,"-")</f>
        <v>-</v>
      </c>
      <c r="O23" s="297" t="str">
        <f t="shared" si="0"/>
        <v>-</v>
      </c>
      <c r="P23" s="304" t="s">
        <v>285</v>
      </c>
      <c r="Q23" s="379" t="s">
        <v>279</v>
      </c>
    </row>
    <row r="24" spans="1:17" s="2" customFormat="1" ht="28.5" customHeight="1" x14ac:dyDescent="0.2">
      <c r="B24" s="264" t="s">
        <v>166</v>
      </c>
      <c r="C24" s="246" t="s">
        <v>278</v>
      </c>
      <c r="D24" s="1537"/>
      <c r="E24" s="1542"/>
      <c r="F24" s="780"/>
      <c r="G24" s="1542"/>
      <c r="H24" s="780"/>
      <c r="I24" s="1546"/>
      <c r="J24" s="781"/>
      <c r="K24" s="694"/>
      <c r="L24" s="266" t="s">
        <v>89</v>
      </c>
      <c r="M24" s="272"/>
      <c r="N24" s="273"/>
      <c r="O24" s="298"/>
      <c r="P24" s="301"/>
      <c r="Q24" s="376"/>
    </row>
    <row r="25" spans="1:17" s="2" customFormat="1" ht="28.5" customHeight="1" x14ac:dyDescent="0.2">
      <c r="B25" s="265" t="s">
        <v>167</v>
      </c>
      <c r="C25" s="247" t="s">
        <v>284</v>
      </c>
      <c r="D25" s="1538"/>
      <c r="E25" s="1543"/>
      <c r="F25" s="784"/>
      <c r="G25" s="1543"/>
      <c r="H25" s="784"/>
      <c r="I25" s="1547"/>
      <c r="J25" s="785"/>
      <c r="K25" s="694"/>
      <c r="L25" s="269" t="s">
        <v>177</v>
      </c>
      <c r="M25" s="283" t="str">
        <f>IF(SUM(COUNTBLANK(D17),COUNTBLANK(D25),COUNTBLANK(D29),COUNTBLANK(D33))=0,(D17-D25+D29+D33)/D17,"-")</f>
        <v>-</v>
      </c>
      <c r="N25" s="284" t="str">
        <f>IF(SUM(COUNTBLANK(F17),COUNTBLANK(F25),COUNTBLANK(F29),COUNTBLANK(F33))=0,(F17-F25+F29+F33)/F17,"-")</f>
        <v>-</v>
      </c>
      <c r="O25" s="296" t="str">
        <f>IF(SUM(COUNTBLANK(H17),COUNTBLANK(H25),COUNTBLANK(H29),COUNTBLANK(H33))=0,(H17-H25+H29+H33)/H17,"-")</f>
        <v>-</v>
      </c>
      <c r="P25" s="303" t="s">
        <v>286</v>
      </c>
      <c r="Q25" s="378" t="s">
        <v>282</v>
      </c>
    </row>
    <row r="26" spans="1:17" s="70" customFormat="1" ht="28.5" customHeight="1" x14ac:dyDescent="0.2">
      <c r="A26" s="69"/>
      <c r="B26" s="266" t="s">
        <v>48</v>
      </c>
      <c r="C26" s="130"/>
      <c r="D26" s="1539"/>
      <c r="E26" s="131"/>
      <c r="F26" s="291"/>
      <c r="G26" s="131"/>
      <c r="H26" s="291"/>
      <c r="I26" s="133"/>
      <c r="J26" s="220"/>
      <c r="K26" s="78"/>
      <c r="L26" s="269" t="s">
        <v>280</v>
      </c>
      <c r="M26" s="283" t="str">
        <f>IF(SUM(COUNTBLANK(D17),COUNTBLANK(D24),COUNTBLANK(D29),COUNTBLANK(D33))=0,(D17-D24+D29+D33)/D17,"-")</f>
        <v>-</v>
      </c>
      <c r="N26" s="284" t="str">
        <f>IF(SUM(COUNTBLANK(F17),COUNTBLANK(F24),COUNTBLANK(F29),COUNTBLANK(F33))=0,(F17-F24+F29+F33)/F17,"-")</f>
        <v>-</v>
      </c>
      <c r="O26" s="296" t="str">
        <f>IF(SUM(COUNTBLANK(H17),COUNTBLANK(H24),COUNTBLANK(H29),COUNTBLANK(H33))=0,(H17-H24+H29+H33)/H17,"-")</f>
        <v>-</v>
      </c>
      <c r="P26" s="303" t="s">
        <v>287</v>
      </c>
      <c r="Q26" s="378" t="s">
        <v>283</v>
      </c>
    </row>
    <row r="27" spans="1:17" s="2" customFormat="1" ht="28.5" customHeight="1" x14ac:dyDescent="0.2">
      <c r="B27" s="264" t="s">
        <v>168</v>
      </c>
      <c r="C27" s="246" t="s">
        <v>289</v>
      </c>
      <c r="D27" s="1537"/>
      <c r="E27" s="1542"/>
      <c r="F27" s="780"/>
      <c r="G27" s="1542"/>
      <c r="H27" s="780"/>
      <c r="I27" s="1546"/>
      <c r="J27" s="781"/>
      <c r="K27" s="694"/>
      <c r="L27" s="266" t="s">
        <v>86</v>
      </c>
      <c r="M27" s="272"/>
      <c r="N27" s="273"/>
      <c r="O27" s="298"/>
      <c r="P27" s="301"/>
      <c r="Q27" s="376"/>
    </row>
    <row r="28" spans="1:17" s="2" customFormat="1" ht="28.5" customHeight="1" x14ac:dyDescent="0.2">
      <c r="B28" s="264" t="s">
        <v>169</v>
      </c>
      <c r="C28" s="246" t="s">
        <v>290</v>
      </c>
      <c r="D28" s="1537"/>
      <c r="E28" s="1542"/>
      <c r="F28" s="780"/>
      <c r="G28" s="1542"/>
      <c r="H28" s="780"/>
      <c r="I28" s="1546"/>
      <c r="J28" s="781"/>
      <c r="K28" s="694"/>
      <c r="L28" s="269" t="s">
        <v>178</v>
      </c>
      <c r="M28" s="285" t="str">
        <f>IF(SUM(COUNTBLANK(D17),COUNTBLANK(D35),COUNTBLANK(D36))=0,D36/(D17+D35),"-")</f>
        <v>-</v>
      </c>
      <c r="N28" s="286" t="str">
        <f>IF(SUM(COUNTBLANK(F17),COUNTBLANK(F35),COUNTBLANK(F36))=0,F36/(F17+F35),"-")</f>
        <v>-</v>
      </c>
      <c r="O28" s="297" t="str">
        <f>IF(SUM(COUNTBLANK(H17),COUNTBLANK(H35),COUNTBLANK(H36))=0,H36/(H17+H35),"-")</f>
        <v>-</v>
      </c>
      <c r="P28" s="303" t="s">
        <v>187</v>
      </c>
      <c r="Q28" s="379" t="s">
        <v>212</v>
      </c>
    </row>
    <row r="29" spans="1:17" s="2" customFormat="1" ht="28.5" customHeight="1" x14ac:dyDescent="0.2">
      <c r="B29" s="264" t="s">
        <v>170</v>
      </c>
      <c r="C29" s="246" t="s">
        <v>291</v>
      </c>
      <c r="D29" s="1537"/>
      <c r="E29" s="1542"/>
      <c r="F29" s="780"/>
      <c r="G29" s="1542"/>
      <c r="H29" s="780"/>
      <c r="I29" s="1546"/>
      <c r="J29" s="781"/>
      <c r="K29" s="694"/>
      <c r="L29" s="266" t="s">
        <v>90</v>
      </c>
      <c r="M29" s="272"/>
      <c r="N29" s="273"/>
      <c r="O29" s="298"/>
      <c r="P29" s="301"/>
      <c r="Q29" s="376"/>
    </row>
    <row r="30" spans="1:17" s="2" customFormat="1" ht="28.5" customHeight="1" x14ac:dyDescent="0.2">
      <c r="B30" s="264" t="s">
        <v>171</v>
      </c>
      <c r="C30" s="254" t="s">
        <v>655</v>
      </c>
      <c r="D30" s="1537"/>
      <c r="E30" s="1542"/>
      <c r="F30" s="780"/>
      <c r="G30" s="1542"/>
      <c r="H30" s="780"/>
      <c r="I30" s="1546"/>
      <c r="J30" s="781"/>
      <c r="K30" s="694"/>
      <c r="L30" s="269" t="s">
        <v>87</v>
      </c>
      <c r="M30" s="283" t="str">
        <f>IF(SUM(COUNTBLANK(D17),COUNTBLANK(D30))=0,D17/D30,"-")</f>
        <v>-</v>
      </c>
      <c r="N30" s="284" t="str">
        <f>IF(SUM(COUNTBLANK(F17),COUNTBLANK(F30))=0,F17/F30,"-")</f>
        <v>-</v>
      </c>
      <c r="O30" s="296" t="str">
        <f>IF(SUM(COUNTBLANK(H17),COUNTBLANK(H30))=0,H17/H30,"-")</f>
        <v>-</v>
      </c>
      <c r="P30" s="303" t="s">
        <v>194</v>
      </c>
      <c r="Q30" s="378" t="s">
        <v>213</v>
      </c>
    </row>
    <row r="31" spans="1:17" s="2" customFormat="1" ht="28.5" customHeight="1" x14ac:dyDescent="0.2">
      <c r="B31" s="264" t="s">
        <v>172</v>
      </c>
      <c r="C31" s="254" t="s">
        <v>293</v>
      </c>
      <c r="D31" s="1537"/>
      <c r="E31" s="1542"/>
      <c r="F31" s="780"/>
      <c r="G31" s="1542"/>
      <c r="H31" s="780"/>
      <c r="I31" s="1546"/>
      <c r="J31" s="781"/>
      <c r="K31" s="694"/>
      <c r="L31" s="407" t="s">
        <v>88</v>
      </c>
      <c r="M31" s="408" t="str">
        <f>IF(SUM(COUNTBLANK(D17),COUNTBLANK(D30),COUNTBLANK(D35))=0,(D17+D35)/D30,"-")</f>
        <v>-</v>
      </c>
      <c r="N31" s="409" t="str">
        <f>IF(SUM(COUNTBLANK(F17),COUNTBLANK(F30),COUNTBLANK(F35))=0,(F17+F35)/F30,"-")</f>
        <v>-</v>
      </c>
      <c r="O31" s="410" t="str">
        <f>IF(SUM(COUNTBLANK(H17),COUNTBLANK(H30),COUNTBLANK(H35))=0,(H17+H35)/H30,"-")</f>
        <v>-</v>
      </c>
      <c r="P31" s="411" t="s">
        <v>195</v>
      </c>
      <c r="Q31" s="379" t="s">
        <v>214</v>
      </c>
    </row>
    <row r="32" spans="1:17" s="2" customFormat="1" ht="28.5" customHeight="1" thickBot="1" x14ac:dyDescent="0.25">
      <c r="B32" s="264" t="s">
        <v>173</v>
      </c>
      <c r="C32" s="246" t="s">
        <v>294</v>
      </c>
      <c r="D32" s="1537"/>
      <c r="E32" s="1542"/>
      <c r="F32" s="780"/>
      <c r="G32" s="1542"/>
      <c r="H32" s="780"/>
      <c r="I32" s="1546"/>
      <c r="J32" s="781"/>
      <c r="K32" s="694"/>
      <c r="L32" s="274" t="s">
        <v>276</v>
      </c>
      <c r="M32" s="287" t="str">
        <f>IF(SUM(COUNTBLANK(D18),COUNTBLANK(D30))=0,D18/D30,"-")</f>
        <v>-</v>
      </c>
      <c r="N32" s="288" t="str">
        <f>IF(SUM(COUNTBLANK(F18),COUNTBLANK(F30))=0,F18/F30,"-")</f>
        <v>-</v>
      </c>
      <c r="O32" s="299" t="str">
        <f>IF(SUM(COUNTBLANK(H18),COUNTBLANK(H30))=0,H18/H30,"-")</f>
        <v>-</v>
      </c>
      <c r="P32" s="305" t="s">
        <v>288</v>
      </c>
      <c r="Q32" s="380" t="s">
        <v>277</v>
      </c>
    </row>
    <row r="33" spans="1:16" s="2" customFormat="1" ht="28.5" customHeight="1" x14ac:dyDescent="0.2">
      <c r="B33" s="267" t="s">
        <v>174</v>
      </c>
      <c r="C33" s="246" t="s">
        <v>295</v>
      </c>
      <c r="D33" s="1537"/>
      <c r="E33" s="1542"/>
      <c r="F33" s="780"/>
      <c r="G33" s="1542"/>
      <c r="H33" s="780"/>
      <c r="I33" s="1546"/>
      <c r="J33" s="781"/>
      <c r="K33" s="694"/>
    </row>
    <row r="34" spans="1:16" s="70" customFormat="1" ht="28.5" customHeight="1" x14ac:dyDescent="0.2">
      <c r="A34" s="69"/>
      <c r="B34" s="266" t="s">
        <v>49</v>
      </c>
      <c r="C34" s="130"/>
      <c r="D34" s="1539"/>
      <c r="E34" s="131"/>
      <c r="F34" s="291"/>
      <c r="G34" s="131"/>
      <c r="H34" s="291"/>
      <c r="I34" s="133"/>
      <c r="J34" s="220"/>
      <c r="K34" s="78"/>
    </row>
    <row r="35" spans="1:16" s="2" customFormat="1" ht="28.5" customHeight="1" x14ac:dyDescent="0.2">
      <c r="B35" s="264" t="s">
        <v>175</v>
      </c>
      <c r="C35" s="246" t="s">
        <v>50</v>
      </c>
      <c r="D35" s="1537"/>
      <c r="E35" s="1542"/>
      <c r="F35" s="780"/>
      <c r="G35" s="1542"/>
      <c r="H35" s="780"/>
      <c r="I35" s="1546"/>
      <c r="J35" s="781"/>
      <c r="K35" s="694"/>
    </row>
    <row r="36" spans="1:16" s="2" customFormat="1" ht="28.5" customHeight="1" x14ac:dyDescent="0.2">
      <c r="B36" s="265" t="s">
        <v>176</v>
      </c>
      <c r="C36" s="698" t="s">
        <v>657</v>
      </c>
      <c r="D36" s="1538"/>
      <c r="E36" s="1543"/>
      <c r="F36" s="784"/>
      <c r="G36" s="1543"/>
      <c r="H36" s="784"/>
      <c r="I36" s="1547"/>
      <c r="J36" s="785"/>
      <c r="K36" s="694"/>
    </row>
    <row r="37" spans="1:16" s="2" customFormat="1" ht="28.5" customHeight="1" x14ac:dyDescent="0.2">
      <c r="B37" s="699" t="s">
        <v>180</v>
      </c>
      <c r="C37" s="700" t="s">
        <v>658</v>
      </c>
      <c r="D37" s="1540"/>
      <c r="E37" s="1544"/>
      <c r="F37" s="788"/>
      <c r="G37" s="1544"/>
      <c r="H37" s="788"/>
      <c r="I37" s="1548"/>
      <c r="J37" s="701"/>
      <c r="K37" s="694"/>
    </row>
    <row r="38" spans="1:16" s="2" customFormat="1" ht="28.5" customHeight="1" x14ac:dyDescent="0.2">
      <c r="B38" s="265" t="s">
        <v>496</v>
      </c>
      <c r="C38" s="698" t="s">
        <v>659</v>
      </c>
      <c r="D38" s="1538"/>
      <c r="E38" s="1543"/>
      <c r="F38" s="784"/>
      <c r="G38" s="1543"/>
      <c r="H38" s="784"/>
      <c r="I38" s="1547"/>
      <c r="J38" s="983"/>
      <c r="K38" s="694"/>
    </row>
    <row r="39" spans="1:16" s="2" customFormat="1" ht="39" customHeight="1" x14ac:dyDescent="0.2">
      <c r="B39" s="1858" t="s">
        <v>576</v>
      </c>
      <c r="C39" s="1859"/>
      <c r="D39" s="1860" t="str">
        <f>'5 risk metrics checks'!D38&amp;'5 risk metrics checks'!D39&amp;'5 risk metrics checks'!D40&amp;'5 risk metrics checks'!D41&amp;'5 risk metrics checks'!D42&amp;'5 risk metrics checks'!D43</f>
        <v/>
      </c>
      <c r="E39" s="1860"/>
      <c r="F39" s="1860"/>
      <c r="G39" s="1860"/>
      <c r="H39" s="1860"/>
      <c r="I39" s="1860"/>
      <c r="J39" s="1860"/>
      <c r="K39" s="1861"/>
      <c r="L39" s="1861"/>
      <c r="M39" s="1861"/>
      <c r="N39" s="1862"/>
    </row>
    <row r="40" spans="1:16" s="2" customFormat="1" ht="24.75" customHeight="1" x14ac:dyDescent="0.2">
      <c r="B40" s="1863" t="s">
        <v>577</v>
      </c>
      <c r="C40" s="1864"/>
      <c r="D40" s="1865" t="str">
        <f>'5 risk metrics checks'!E38&amp;'5 risk metrics checks'!E39&amp;'5 risk metrics checks'!E40&amp;'5 risk metrics checks'!E41&amp;'5 risk metrics checks'!E42&amp;'5 risk metrics checks'!E43</f>
        <v/>
      </c>
      <c r="E40" s="1865"/>
      <c r="F40" s="1865"/>
      <c r="G40" s="1865"/>
      <c r="H40" s="1865"/>
      <c r="I40" s="1865"/>
      <c r="J40" s="1865"/>
      <c r="K40" s="1865"/>
      <c r="L40" s="1865"/>
      <c r="M40" s="1865"/>
      <c r="N40" s="1866"/>
    </row>
    <row r="41" spans="1:16" s="2" customFormat="1" ht="27.75" customHeight="1" x14ac:dyDescent="0.2">
      <c r="B41" s="1867" t="s">
        <v>578</v>
      </c>
      <c r="C41" s="1868"/>
      <c r="D41" s="1869" t="str">
        <f>'5 risk metrics checks'!F38&amp;'5 risk metrics checks'!F39&amp;'5 risk metrics checks'!F40&amp;'5 risk metrics checks'!F41&amp;'5 risk metrics checks'!F42&amp;'5 risk metrics checks'!F43</f>
        <v/>
      </c>
      <c r="E41" s="1869"/>
      <c r="F41" s="1869"/>
      <c r="G41" s="1869"/>
      <c r="H41" s="1869"/>
      <c r="I41" s="1869"/>
      <c r="J41" s="1869"/>
      <c r="K41" s="1869"/>
      <c r="L41" s="1869"/>
      <c r="M41" s="1869"/>
      <c r="N41" s="1870"/>
    </row>
    <row r="42" spans="1:16" s="2" customFormat="1" ht="14.25" x14ac:dyDescent="0.2">
      <c r="B42" s="928"/>
      <c r="C42" s="927"/>
      <c r="D42" s="982"/>
      <c r="E42" s="982"/>
      <c r="F42" s="982"/>
      <c r="G42" s="982"/>
      <c r="H42" s="982"/>
      <c r="I42" s="982"/>
      <c r="J42" s="727"/>
      <c r="K42" s="885"/>
    </row>
    <row r="43" spans="1:16" s="2" customFormat="1" ht="14.25" customHeight="1" x14ac:dyDescent="0.2">
      <c r="B43" s="928"/>
      <c r="C43" s="927"/>
      <c r="D43" s="982"/>
      <c r="E43" s="982"/>
      <c r="F43" s="982"/>
      <c r="G43" s="982"/>
      <c r="H43" s="982"/>
      <c r="I43" s="982"/>
      <c r="J43" s="727"/>
      <c r="K43" s="885"/>
    </row>
    <row r="44" spans="1:16" s="20" customFormat="1" ht="20.100000000000001" customHeight="1" x14ac:dyDescent="0.2">
      <c r="A44" s="3"/>
      <c r="B44" s="3"/>
      <c r="C44" s="217"/>
      <c r="D44" s="727"/>
      <c r="E44" s="727"/>
      <c r="F44" s="727"/>
      <c r="G44" s="727"/>
      <c r="H44" s="727"/>
      <c r="I44" s="727"/>
      <c r="J44" s="727"/>
      <c r="K44" s="727"/>
      <c r="L44" s="727"/>
      <c r="M44" s="727"/>
      <c r="N44" s="727"/>
      <c r="O44" s="727"/>
      <c r="P44" s="727"/>
    </row>
    <row r="45" spans="1:16" s="2" customFormat="1" ht="20.100000000000001" customHeight="1" x14ac:dyDescent="0.2">
      <c r="C45" s="7"/>
      <c r="D45" s="7"/>
      <c r="E45" s="7"/>
      <c r="F45" s="7"/>
      <c r="G45" s="7"/>
      <c r="H45" s="7"/>
      <c r="I45" s="7"/>
      <c r="J45" s="7"/>
      <c r="K45" s="7"/>
      <c r="L45" s="7"/>
      <c r="M45" s="7"/>
      <c r="N45" s="7"/>
      <c r="O45" s="7"/>
      <c r="P45" s="7"/>
    </row>
    <row r="46" spans="1:16" s="2" customFormat="1" ht="14.25" customHeight="1" x14ac:dyDescent="0.25">
      <c r="B46" s="121" t="s">
        <v>119</v>
      </c>
      <c r="C46" s="120"/>
      <c r="D46" s="7"/>
      <c r="E46" s="7"/>
      <c r="F46" s="7"/>
      <c r="G46" s="7"/>
      <c r="H46" s="7"/>
      <c r="I46" s="7"/>
      <c r="J46" s="7"/>
      <c r="K46" s="7"/>
      <c r="L46" s="7"/>
      <c r="M46" s="7"/>
      <c r="N46" s="7"/>
      <c r="O46" s="7"/>
      <c r="P46" s="7"/>
    </row>
    <row r="47" spans="1:16" s="2" customFormat="1" ht="9.9499999999999993" customHeight="1" x14ac:dyDescent="0.2">
      <c r="C47" s="7"/>
      <c r="D47" s="7"/>
      <c r="E47" s="7"/>
      <c r="F47" s="7"/>
      <c r="G47" s="7"/>
      <c r="H47" s="7"/>
      <c r="I47" s="7"/>
      <c r="J47" s="7"/>
      <c r="K47" s="7"/>
      <c r="L47" s="7"/>
      <c r="M47" s="7"/>
      <c r="N47" s="7"/>
      <c r="O47" s="7"/>
      <c r="P47" s="7"/>
    </row>
    <row r="48" spans="1:16" s="2" customFormat="1" ht="34.35" customHeight="1" x14ac:dyDescent="0.2">
      <c r="B48" s="280" t="s">
        <v>179</v>
      </c>
      <c r="C48" s="278"/>
      <c r="D48" s="281"/>
      <c r="E48" s="281"/>
      <c r="F48" s="282"/>
      <c r="G48" s="282"/>
      <c r="H48" s="281"/>
      <c r="I48" s="281"/>
      <c r="J48" s="281"/>
      <c r="K48" s="76"/>
      <c r="L48" s="277" t="s">
        <v>93</v>
      </c>
      <c r="P48" s="277"/>
    </row>
    <row r="49" spans="1:17" s="2" customFormat="1" ht="14.25" customHeight="1" x14ac:dyDescent="0.2">
      <c r="B49" s="280"/>
      <c r="C49" s="278"/>
      <c r="D49" s="201" t="s">
        <v>1</v>
      </c>
      <c r="E49" s="201" t="s">
        <v>2</v>
      </c>
      <c r="F49" s="202" t="s">
        <v>3</v>
      </c>
      <c r="G49" s="202" t="s">
        <v>97</v>
      </c>
      <c r="H49" s="201" t="s">
        <v>4</v>
      </c>
      <c r="I49" s="201" t="s">
        <v>5</v>
      </c>
      <c r="J49" s="201" t="s">
        <v>6</v>
      </c>
      <c r="K49" s="67"/>
      <c r="L49" s="277"/>
      <c r="M49" s="697"/>
      <c r="N49" s="697"/>
      <c r="O49" s="697"/>
      <c r="P49" s="277"/>
    </row>
    <row r="50" spans="1:17" s="2" customFormat="1" ht="15" customHeight="1" x14ac:dyDescent="0.2">
      <c r="C50" s="279"/>
      <c r="D50" s="1875" t="str">
        <f>'4 classification'!C43</f>
        <v>Finance Companies</v>
      </c>
      <c r="E50" s="1320"/>
      <c r="F50" s="1812" t="s">
        <v>59</v>
      </c>
      <c r="G50" s="1320"/>
      <c r="H50" s="1812" t="s">
        <v>74</v>
      </c>
      <c r="I50" s="1534"/>
      <c r="J50" s="1877" t="s">
        <v>198</v>
      </c>
      <c r="K50" s="67"/>
      <c r="M50" s="1879" t="str">
        <f>D50</f>
        <v>Finance Companies</v>
      </c>
      <c r="N50" s="1881" t="str">
        <f>F50</f>
        <v>Entity Type 2</v>
      </c>
      <c r="O50" s="1883" t="str">
        <f>H50</f>
        <v>Entity Type 3</v>
      </c>
    </row>
    <row r="51" spans="1:17" s="2" customFormat="1" ht="50.1" customHeight="1" thickBot="1" x14ac:dyDescent="0.25">
      <c r="C51" s="279"/>
      <c r="D51" s="1823"/>
      <c r="E51" s="1541" t="s">
        <v>660</v>
      </c>
      <c r="F51" s="1876"/>
      <c r="G51" s="1541" t="s">
        <v>660</v>
      </c>
      <c r="H51" s="1876"/>
      <c r="I51" s="1541" t="s">
        <v>660</v>
      </c>
      <c r="J51" s="1878"/>
      <c r="K51" s="67"/>
      <c r="M51" s="1880"/>
      <c r="N51" s="1882"/>
      <c r="O51" s="1884"/>
      <c r="P51" s="1535" t="s">
        <v>181</v>
      </c>
      <c r="Q51" s="1474" t="s">
        <v>217</v>
      </c>
    </row>
    <row r="52" spans="1:17" s="2" customFormat="1" ht="28.5" customHeight="1" x14ac:dyDescent="0.2">
      <c r="B52" s="263" t="s">
        <v>157</v>
      </c>
      <c r="C52" s="222"/>
      <c r="D52" s="1536"/>
      <c r="E52" s="113"/>
      <c r="F52" s="290"/>
      <c r="G52" s="113"/>
      <c r="H52" s="290"/>
      <c r="I52" s="113"/>
      <c r="J52" s="218"/>
      <c r="K52" s="694"/>
      <c r="L52" s="271" t="s">
        <v>92</v>
      </c>
      <c r="M52" s="218"/>
      <c r="N52" s="219"/>
      <c r="O52" s="295"/>
      <c r="P52" s="300"/>
      <c r="Q52" s="377"/>
    </row>
    <row r="53" spans="1:17" s="2" customFormat="1" ht="28.5" customHeight="1" x14ac:dyDescent="0.2">
      <c r="B53" s="264" t="s">
        <v>159</v>
      </c>
      <c r="C53" s="246" t="s">
        <v>200</v>
      </c>
      <c r="D53" s="1537"/>
      <c r="E53" s="1542"/>
      <c r="F53" s="780"/>
      <c r="G53" s="1542"/>
      <c r="H53" s="780"/>
      <c r="I53" s="1542"/>
      <c r="J53" s="781"/>
      <c r="K53" s="694"/>
      <c r="L53" s="360" t="s">
        <v>80</v>
      </c>
      <c r="M53" s="361" t="str">
        <f>IF(SUM(COUNTBLANK(D53),COUNTBLANK(D54))=0,D54/D53,"-")</f>
        <v>-</v>
      </c>
      <c r="N53" s="362" t="str">
        <f>IF(SUM(COUNTBLANK(F53),COUNTBLANK(F54))=0,F54/F53,"-")</f>
        <v>-</v>
      </c>
      <c r="O53" s="363" t="str">
        <f>IF(SUM(COUNTBLANK(H53),COUNTBLANK(H54))=0,H54/H53,"-")</f>
        <v>-</v>
      </c>
      <c r="P53" s="364" t="s">
        <v>188</v>
      </c>
      <c r="Q53" s="382" t="s">
        <v>208</v>
      </c>
    </row>
    <row r="54" spans="1:17" s="2" customFormat="1" ht="28.5" customHeight="1" x14ac:dyDescent="0.2">
      <c r="B54" s="264" t="s">
        <v>160</v>
      </c>
      <c r="C54" s="246" t="s">
        <v>203</v>
      </c>
      <c r="D54" s="1537"/>
      <c r="E54" s="1542"/>
      <c r="F54" s="780"/>
      <c r="G54" s="1542"/>
      <c r="H54" s="780"/>
      <c r="I54" s="1542"/>
      <c r="J54" s="781"/>
      <c r="K54" s="694"/>
      <c r="L54" s="360" t="s">
        <v>82</v>
      </c>
      <c r="M54" s="361" t="str">
        <f>IF(SUM(COUNTBLANK(D53),COUNTBLANK(D55))=0,D55/D53,"-")</f>
        <v>-</v>
      </c>
      <c r="N54" s="362" t="str">
        <f>IF(SUM(COUNTBLANK(F53),COUNTBLANK(F55))=0,F55/F53,"-")</f>
        <v>-</v>
      </c>
      <c r="O54" s="363" t="str">
        <f>IF(SUM(COUNTBLANK(H53),COUNTBLANK(H55))=0,H55/H53,"-")</f>
        <v>-</v>
      </c>
      <c r="P54" s="364" t="s">
        <v>182</v>
      </c>
      <c r="Q54" s="382" t="s">
        <v>209</v>
      </c>
    </row>
    <row r="55" spans="1:17" s="2" customFormat="1" ht="28.5" customHeight="1" x14ac:dyDescent="0.2">
      <c r="B55" s="264" t="s">
        <v>161</v>
      </c>
      <c r="C55" s="375" t="s">
        <v>207</v>
      </c>
      <c r="D55" s="1537"/>
      <c r="E55" s="1542"/>
      <c r="F55" s="780"/>
      <c r="G55" s="1542"/>
      <c r="H55" s="780"/>
      <c r="I55" s="1542"/>
      <c r="J55" s="781"/>
      <c r="K55" s="694"/>
      <c r="L55" s="370" t="s">
        <v>81</v>
      </c>
      <c r="M55" s="996" t="str">
        <f>IF(SUM(COUNTBLANK(D53),COUNTBLANK(D54),COUNTBLANK(D68),COUNTBLANK(D69))=0,(D54+D69)/(D53+D68),"-")</f>
        <v>-</v>
      </c>
      <c r="N55" s="997" t="str">
        <f>IF(SUM(COUNTBLANK(F53),COUNTBLANK(F54),COUNTBLANK(F68),COUNTBLANK(F69))=0,(F54+F69)/(F53+F68),"-")</f>
        <v>-</v>
      </c>
      <c r="O55" s="998" t="str">
        <f>IF(SUM(COUNTBLANK(H53),COUNTBLANK(H54),COUNTBLANK(H68),COUNTBLANK(H69))=0,(H54+H69)/(H53+H68),"-")</f>
        <v>-</v>
      </c>
      <c r="P55" s="371" t="s">
        <v>634</v>
      </c>
      <c r="Q55" s="383" t="s">
        <v>218</v>
      </c>
    </row>
    <row r="56" spans="1:17" s="2" customFormat="1" ht="28.5" customHeight="1" x14ac:dyDescent="0.2">
      <c r="B56" s="264" t="s">
        <v>162</v>
      </c>
      <c r="C56" s="254" t="s">
        <v>204</v>
      </c>
      <c r="D56" s="1537"/>
      <c r="E56" s="1542"/>
      <c r="F56" s="780"/>
      <c r="G56" s="1542"/>
      <c r="H56" s="780"/>
      <c r="I56" s="1542"/>
      <c r="J56" s="781"/>
      <c r="K56" s="694"/>
      <c r="L56" s="266" t="s">
        <v>91</v>
      </c>
      <c r="M56" s="272"/>
      <c r="N56" s="273"/>
      <c r="O56" s="298"/>
      <c r="P56" s="301"/>
      <c r="Q56" s="376"/>
    </row>
    <row r="57" spans="1:17" s="2" customFormat="1" ht="28.5" customHeight="1" x14ac:dyDescent="0.2">
      <c r="B57" s="264" t="s">
        <v>163</v>
      </c>
      <c r="C57" s="246" t="s">
        <v>205</v>
      </c>
      <c r="D57" s="1537"/>
      <c r="E57" s="1542"/>
      <c r="F57" s="780"/>
      <c r="G57" s="1542"/>
      <c r="H57" s="780"/>
      <c r="I57" s="1542"/>
      <c r="J57" s="781"/>
      <c r="K57" s="694"/>
      <c r="L57" s="360" t="s">
        <v>83</v>
      </c>
      <c r="M57" s="361" t="str">
        <f>IF(SUM(COUNTBLANK(D53),COUNTBLANK(D56),COUNTBLANK(D62),COUNTBLANK(D65))=0,(D56-D62-D65)/D53,"-")</f>
        <v>-</v>
      </c>
      <c r="N57" s="362" t="str">
        <f>IF(SUM(COUNTBLANK(F53),COUNTBLANK(F56),COUNTBLANK(F62),COUNTBLANK(F65))=0,(F56-F62-F65)/F53,"-")</f>
        <v>-</v>
      </c>
      <c r="O57" s="363" t="str">
        <f>IF(SUM(COUNTBLANK(H53),COUNTBLANK(H56),COUNTBLANK(H62),COUNTBLANK(H65))=0,(H56-H62-H65)/H53,"-")</f>
        <v>-</v>
      </c>
      <c r="P57" s="364" t="s">
        <v>190</v>
      </c>
      <c r="Q57" s="382" t="s">
        <v>306</v>
      </c>
    </row>
    <row r="58" spans="1:17" s="2" customFormat="1" ht="28.5" customHeight="1" x14ac:dyDescent="0.2">
      <c r="B58" s="264" t="s">
        <v>164</v>
      </c>
      <c r="C58" s="246" t="s">
        <v>206</v>
      </c>
      <c r="D58" s="1537"/>
      <c r="E58" s="1542"/>
      <c r="F58" s="780"/>
      <c r="G58" s="1542"/>
      <c r="H58" s="780"/>
      <c r="I58" s="1542"/>
      <c r="J58" s="781"/>
      <c r="K58" s="694"/>
      <c r="L58" s="360" t="s">
        <v>84</v>
      </c>
      <c r="M58" s="361" t="str">
        <f>IF(SUM(COUNTBLANK(D57),COUNTBLANK(D63))=0,D63/D57,"-")</f>
        <v>-</v>
      </c>
      <c r="N58" s="362" t="str">
        <f>IF(SUM(COUNTBLANK(F57),COUNTBLANK(F63))=0,F63/F57,"-")</f>
        <v>-</v>
      </c>
      <c r="O58" s="363" t="str">
        <f>IF(SUM(COUNTBLANK(H57),COUNTBLANK(H63))=0,H63/H57,"-")</f>
        <v>-</v>
      </c>
      <c r="P58" s="364" t="s">
        <v>191</v>
      </c>
      <c r="Q58" s="382" t="s">
        <v>307</v>
      </c>
    </row>
    <row r="59" spans="1:17" s="2" customFormat="1" ht="28.5" customHeight="1" x14ac:dyDescent="0.2">
      <c r="B59" s="412" t="s">
        <v>165</v>
      </c>
      <c r="C59" s="246" t="s">
        <v>278</v>
      </c>
      <c r="D59" s="1549"/>
      <c r="E59" s="1551"/>
      <c r="F59" s="1533"/>
      <c r="G59" s="1551"/>
      <c r="H59" s="1553"/>
      <c r="I59" s="1546"/>
      <c r="J59" s="792"/>
      <c r="K59" s="694"/>
      <c r="L59" s="370" t="s">
        <v>85</v>
      </c>
      <c r="M59" s="996" t="str">
        <f>IF(SUM(COUNTBLANK(D58),COUNTBLANK(D64))=0,D64/D58,"-")</f>
        <v>-</v>
      </c>
      <c r="N59" s="997" t="str">
        <f>IF(SUM(COUNTBLANK(F58),COUNTBLANK(F64))=0,F64/F58,"-")</f>
        <v>-</v>
      </c>
      <c r="O59" s="998" t="str">
        <f>IF(SUM(COUNTBLANK(H58),COUNTBLANK(H64))=0,H64/H58,"-")</f>
        <v>-</v>
      </c>
      <c r="P59" s="371" t="s">
        <v>309</v>
      </c>
      <c r="Q59" s="383" t="s">
        <v>308</v>
      </c>
    </row>
    <row r="60" spans="1:17" s="2" customFormat="1" ht="28.5" customHeight="1" x14ac:dyDescent="0.2">
      <c r="B60" s="267" t="s">
        <v>166</v>
      </c>
      <c r="C60" s="1562" t="s">
        <v>284</v>
      </c>
      <c r="D60" s="1563"/>
      <c r="E60" s="1564"/>
      <c r="F60" s="1565"/>
      <c r="G60" s="1564"/>
      <c r="H60" s="1565"/>
      <c r="I60" s="1564"/>
      <c r="J60" s="1566"/>
      <c r="K60" s="694"/>
      <c r="L60" s="266" t="s">
        <v>89</v>
      </c>
      <c r="M60" s="272"/>
      <c r="N60" s="273"/>
      <c r="O60" s="298"/>
      <c r="P60" s="301"/>
      <c r="Q60" s="376"/>
    </row>
    <row r="61" spans="1:17" s="2" customFormat="1" ht="28.5" customHeight="1" x14ac:dyDescent="0.2">
      <c r="B61" s="266" t="s">
        <v>48</v>
      </c>
      <c r="C61" s="130"/>
      <c r="D61" s="1539"/>
      <c r="E61" s="131"/>
      <c r="F61" s="291"/>
      <c r="G61" s="131"/>
      <c r="H61" s="291"/>
      <c r="I61" s="131"/>
      <c r="J61" s="220"/>
      <c r="K61" s="694"/>
      <c r="L61" s="360" t="s">
        <v>177</v>
      </c>
      <c r="M61" s="361" t="str">
        <f>IF(SUM(COUNTBLANK(D53),COUNTBLANK(D60),COUNTBLANK(D64))=0,(D53-D60+D64)/D53,"-")</f>
        <v>-</v>
      </c>
      <c r="N61" s="362" t="str">
        <f>IF(SUM(COUNTBLANK(F53),COUNTBLANK(F60),COUNTBLANK(F64))=0,(F53-F60+F64)/F53,"-")</f>
        <v>-</v>
      </c>
      <c r="O61" s="363" t="str">
        <f>IF(SUM(COUNTBLANK(H53),COUNTBLANK(H60),COUNTBLANK(H64))=0,(H53-H60+H64)/H53,"-")</f>
        <v>-</v>
      </c>
      <c r="P61" s="364" t="s">
        <v>312</v>
      </c>
      <c r="Q61" s="383" t="s">
        <v>310</v>
      </c>
    </row>
    <row r="62" spans="1:17" s="70" customFormat="1" ht="28.5" customHeight="1" x14ac:dyDescent="0.2">
      <c r="A62" s="69"/>
      <c r="B62" s="264" t="s">
        <v>167</v>
      </c>
      <c r="C62" s="246" t="s">
        <v>289</v>
      </c>
      <c r="D62" s="1537"/>
      <c r="E62" s="1542"/>
      <c r="F62" s="780"/>
      <c r="G62" s="1542"/>
      <c r="H62" s="780"/>
      <c r="I62" s="1542"/>
      <c r="J62" s="781"/>
      <c r="K62" s="78"/>
      <c r="L62" s="360" t="s">
        <v>280</v>
      </c>
      <c r="M62" s="361" t="str">
        <f>IF(SUM(COUNTBLANK(D53),COUNTBLANK(D59),COUNTBLANK(D64))=0,(D53-D59+D64)/D53,"-")</f>
        <v>-</v>
      </c>
      <c r="N62" s="362" t="str">
        <f>IF(SUM(COUNTBLANK(F53),COUNTBLANK(F59),COUNTBLANK(F64))=0,(F53-F59+F64)/F53,"-")</f>
        <v>-</v>
      </c>
      <c r="O62" s="363" t="str">
        <f>IF(SUM(COUNTBLANK(H53),COUNTBLANK(H59),COUNTBLANK(H64))=0,(H53-H59+H64)/H53,"-")</f>
        <v>-</v>
      </c>
      <c r="P62" s="364" t="s">
        <v>313</v>
      </c>
      <c r="Q62" s="383" t="s">
        <v>311</v>
      </c>
    </row>
    <row r="63" spans="1:17" s="2" customFormat="1" ht="28.5" customHeight="1" x14ac:dyDescent="0.2">
      <c r="B63" s="264" t="s">
        <v>168</v>
      </c>
      <c r="C63" s="246" t="s">
        <v>290</v>
      </c>
      <c r="D63" s="1537"/>
      <c r="E63" s="1542"/>
      <c r="F63" s="780"/>
      <c r="G63" s="1542"/>
      <c r="H63" s="780"/>
      <c r="I63" s="1542"/>
      <c r="J63" s="781"/>
      <c r="K63" s="694"/>
      <c r="L63" s="360" t="s">
        <v>281</v>
      </c>
      <c r="M63" s="361" t="str">
        <f>IF(SUM(COUNTBLANK(D59),COUNTBLANK(D64))=0,D64/D59,"-")</f>
        <v>-</v>
      </c>
      <c r="N63" s="362" t="str">
        <f>IF(SUM(COUNTBLANK(F59),COUNTBLANK(F64))=0,F64/F59,"-")</f>
        <v>-</v>
      </c>
      <c r="O63" s="363" t="str">
        <f>IF(SUM(COUNTBLANK(H59),COUNTBLANK(H64))=0,H64/H59,"-")</f>
        <v>-</v>
      </c>
      <c r="P63" s="364" t="s">
        <v>192</v>
      </c>
      <c r="Q63" s="383" t="s">
        <v>314</v>
      </c>
    </row>
    <row r="64" spans="1:17" s="2" customFormat="1" ht="28.5" customHeight="1" x14ac:dyDescent="0.2">
      <c r="B64" s="264" t="s">
        <v>169</v>
      </c>
      <c r="C64" s="246" t="s">
        <v>291</v>
      </c>
      <c r="D64" s="1537"/>
      <c r="E64" s="1542"/>
      <c r="F64" s="780"/>
      <c r="G64" s="1542"/>
      <c r="H64" s="780"/>
      <c r="I64" s="1542"/>
      <c r="J64" s="781"/>
      <c r="K64" s="694"/>
      <c r="L64" s="266" t="s">
        <v>86</v>
      </c>
      <c r="M64" s="272"/>
      <c r="N64" s="273"/>
      <c r="O64" s="298"/>
      <c r="P64" s="301"/>
      <c r="Q64" s="376"/>
    </row>
    <row r="65" spans="1:17" s="2" customFormat="1" ht="28.5" customHeight="1" x14ac:dyDescent="0.2">
      <c r="B65" s="264" t="s">
        <v>170</v>
      </c>
      <c r="C65" s="254" t="s">
        <v>656</v>
      </c>
      <c r="D65" s="1537"/>
      <c r="E65" s="1542"/>
      <c r="F65" s="780"/>
      <c r="G65" s="1542"/>
      <c r="H65" s="780"/>
      <c r="I65" s="1542"/>
      <c r="J65" s="781"/>
      <c r="K65" s="694"/>
      <c r="L65" s="360" t="s">
        <v>178</v>
      </c>
      <c r="M65" s="996" t="str">
        <f>IF(SUM(COUNTBLANK(D53),COUNTBLANK(D68),COUNTBLANK(D69))=0,D69/(D53+D68),"-")</f>
        <v>-</v>
      </c>
      <c r="N65" s="997" t="str">
        <f>IF(SUM(COUNTBLANK(F53),COUNTBLANK(F68),COUNTBLANK(F69))=0,F69/(F53+F68),"-")</f>
        <v>-</v>
      </c>
      <c r="O65" s="998" t="str">
        <f>IF(SUM(COUNTBLANK(H53),COUNTBLANK(H68),COUNTBLANK(H69))=0,H69/(H53+H68),"-")</f>
        <v>-</v>
      </c>
      <c r="P65" s="364" t="s">
        <v>635</v>
      </c>
      <c r="Q65" s="383" t="s">
        <v>219</v>
      </c>
    </row>
    <row r="66" spans="1:17" s="2" customFormat="1" ht="28.5" customHeight="1" x14ac:dyDescent="0.2">
      <c r="B66" s="1556" t="s">
        <v>171</v>
      </c>
      <c r="C66" s="1557" t="s">
        <v>631</v>
      </c>
      <c r="D66" s="1558"/>
      <c r="E66" s="1559"/>
      <c r="F66" s="1560"/>
      <c r="G66" s="1559"/>
      <c r="H66" s="1560"/>
      <c r="I66" s="1559"/>
      <c r="J66" s="1561"/>
      <c r="K66" s="1318"/>
      <c r="L66" s="266" t="s">
        <v>90</v>
      </c>
      <c r="M66" s="272"/>
      <c r="N66" s="273"/>
      <c r="O66" s="298"/>
      <c r="P66" s="301"/>
      <c r="Q66" s="376"/>
    </row>
    <row r="67" spans="1:17" s="2" customFormat="1" ht="28.5" customHeight="1" x14ac:dyDescent="0.2">
      <c r="B67" s="266" t="s">
        <v>49</v>
      </c>
      <c r="C67" s="130"/>
      <c r="D67" s="1539"/>
      <c r="E67" s="131"/>
      <c r="F67" s="291"/>
      <c r="G67" s="131"/>
      <c r="H67" s="291"/>
      <c r="I67" s="131"/>
      <c r="J67" s="220"/>
      <c r="K67" s="694"/>
      <c r="L67" s="360" t="s">
        <v>87</v>
      </c>
      <c r="M67" s="361" t="str">
        <f>IF(SUM(COUNTBLANK(D53),COUNTBLANK(D65))=0,D53/D65,"-")</f>
        <v>-</v>
      </c>
      <c r="N67" s="362" t="str">
        <f>IF(SUM(COUNTBLANK(F53),COUNTBLANK(F65))=0,F53/F65,"-")</f>
        <v>-</v>
      </c>
      <c r="O67" s="363" t="str">
        <f>IF(SUM(COUNTBLANK(H53),COUNTBLANK(H65))=0,H53/H65,"-")</f>
        <v>-</v>
      </c>
      <c r="P67" s="364" t="s">
        <v>196</v>
      </c>
      <c r="Q67" s="382" t="s">
        <v>220</v>
      </c>
    </row>
    <row r="68" spans="1:17" s="2" customFormat="1" ht="28.5" customHeight="1" thickBot="1" x14ac:dyDescent="0.25">
      <c r="B68" s="264" t="s">
        <v>172</v>
      </c>
      <c r="C68" s="246" t="s">
        <v>50</v>
      </c>
      <c r="D68" s="1537"/>
      <c r="E68" s="1542"/>
      <c r="F68" s="780"/>
      <c r="G68" s="1542"/>
      <c r="H68" s="780"/>
      <c r="I68" s="1542"/>
      <c r="J68" s="781"/>
      <c r="K68" s="694"/>
      <c r="L68" s="365" t="s">
        <v>88</v>
      </c>
      <c r="M68" s="366" t="str">
        <f>IF(SUM(COUNTBLANK(D53),COUNTBLANK(D65),COUNTBLANK(D68))=0,(D53+D68)/D65,"-")</f>
        <v>-</v>
      </c>
      <c r="N68" s="367" t="str">
        <f>IF(SUM(COUNTBLANK(F53),COUNTBLANK(F65),COUNTBLANK(F68))=0,(F53+F68)/F65,"-")</f>
        <v>-</v>
      </c>
      <c r="O68" s="368" t="str">
        <f>IF(SUM(COUNTBLANK(H53),COUNTBLANK(H65),COUNTBLANK(H68))=0,(H53+H68)/H65,"-")</f>
        <v>-</v>
      </c>
      <c r="P68" s="369" t="s">
        <v>636</v>
      </c>
      <c r="Q68" s="384" t="s">
        <v>221</v>
      </c>
    </row>
    <row r="69" spans="1:17" s="2" customFormat="1" ht="28.5" customHeight="1" x14ac:dyDescent="0.2">
      <c r="B69" s="265" t="s">
        <v>173</v>
      </c>
      <c r="C69" s="698" t="s">
        <v>657</v>
      </c>
      <c r="D69" s="1538"/>
      <c r="E69" s="1543"/>
      <c r="F69" s="784"/>
      <c r="G69" s="1543"/>
      <c r="H69" s="784"/>
      <c r="I69" s="1543"/>
      <c r="J69" s="785"/>
      <c r="K69" s="694"/>
    </row>
    <row r="70" spans="1:17" s="2" customFormat="1" ht="28.5" customHeight="1" x14ac:dyDescent="0.2">
      <c r="B70" s="699" t="s">
        <v>174</v>
      </c>
      <c r="C70" s="700" t="s">
        <v>658</v>
      </c>
      <c r="D70" s="1540"/>
      <c r="E70" s="1544"/>
      <c r="F70" s="788"/>
      <c r="G70" s="1544"/>
      <c r="H70" s="788"/>
      <c r="I70" s="1544"/>
      <c r="J70" s="701"/>
      <c r="K70" s="694"/>
    </row>
    <row r="71" spans="1:17" s="2" customFormat="1" ht="28.5" customHeight="1" thickBot="1" x14ac:dyDescent="0.25">
      <c r="B71" s="268" t="s">
        <v>175</v>
      </c>
      <c r="C71" s="292" t="s">
        <v>659</v>
      </c>
      <c r="D71" s="1550"/>
      <c r="E71" s="1552"/>
      <c r="F71" s="791"/>
      <c r="G71" s="1552"/>
      <c r="H71" s="791"/>
      <c r="I71" s="1552"/>
      <c r="J71" s="293"/>
      <c r="K71" s="694"/>
    </row>
    <row r="72" spans="1:17" s="2" customFormat="1" ht="30.75" customHeight="1" x14ac:dyDescent="0.2">
      <c r="B72" s="1858" t="s">
        <v>576</v>
      </c>
      <c r="C72" s="1859"/>
      <c r="D72" s="1860" t="str">
        <f>'5 risk metrics checks'!D71&amp;'5 risk metrics checks'!D72&amp;'5 risk metrics checks'!D73&amp;'5 risk metrics checks'!D74</f>
        <v/>
      </c>
      <c r="E72" s="1860"/>
      <c r="F72" s="1860"/>
      <c r="G72" s="1860"/>
      <c r="H72" s="1860"/>
      <c r="I72" s="1860"/>
      <c r="J72" s="1860"/>
      <c r="K72" s="1861"/>
      <c r="L72" s="1861"/>
      <c r="M72" s="1861"/>
      <c r="N72" s="1862"/>
    </row>
    <row r="73" spans="1:17" s="2" customFormat="1" ht="24.75" customHeight="1" x14ac:dyDescent="0.2">
      <c r="B73" s="1863" t="s">
        <v>577</v>
      </c>
      <c r="C73" s="1864"/>
      <c r="D73" s="1865" t="str">
        <f>'5 risk metrics checks'!E71&amp;'5 risk metrics checks'!E72&amp;'5 risk metrics checks'!E73&amp;'5 risk metrics checks'!E74</f>
        <v/>
      </c>
      <c r="E73" s="1865"/>
      <c r="F73" s="1865"/>
      <c r="G73" s="1865"/>
      <c r="H73" s="1865"/>
      <c r="I73" s="1865"/>
      <c r="J73" s="1865"/>
      <c r="K73" s="1865"/>
      <c r="L73" s="1865"/>
      <c r="M73" s="1865"/>
      <c r="N73" s="1866"/>
    </row>
    <row r="74" spans="1:17" s="2" customFormat="1" ht="27.75" customHeight="1" x14ac:dyDescent="0.2">
      <c r="B74" s="1867" t="s">
        <v>578</v>
      </c>
      <c r="C74" s="1868"/>
      <c r="D74" s="1869" t="str">
        <f>'5 risk metrics checks'!F71&amp;'5 risk metrics checks'!F72&amp;'5 risk metrics checks'!F73&amp;'5 risk metrics checks'!F74</f>
        <v/>
      </c>
      <c r="E74" s="1869"/>
      <c r="F74" s="1869"/>
      <c r="G74" s="1869"/>
      <c r="H74" s="1869"/>
      <c r="I74" s="1869"/>
      <c r="J74" s="1869"/>
      <c r="K74" s="1869"/>
      <c r="L74" s="1869"/>
      <c r="M74" s="1869"/>
      <c r="N74" s="1870"/>
    </row>
    <row r="75" spans="1:17" s="20" customFormat="1" ht="20.100000000000001" customHeight="1" x14ac:dyDescent="0.2">
      <c r="A75" s="3"/>
      <c r="B75" s="3"/>
      <c r="C75" s="217"/>
      <c r="D75" s="727"/>
      <c r="E75" s="727"/>
      <c r="F75" s="727"/>
      <c r="G75" s="727"/>
      <c r="H75" s="727"/>
      <c r="I75" s="727"/>
      <c r="J75" s="727"/>
      <c r="K75" s="727"/>
      <c r="L75" s="727"/>
      <c r="M75" s="727"/>
      <c r="N75" s="727"/>
      <c r="O75" s="727"/>
      <c r="P75" s="727"/>
    </row>
    <row r="76" spans="1:17" s="2" customFormat="1" ht="20.100000000000001" customHeight="1" x14ac:dyDescent="0.2">
      <c r="C76" s="7"/>
      <c r="D76" s="7"/>
      <c r="E76" s="7"/>
      <c r="F76" s="7"/>
      <c r="G76" s="7"/>
      <c r="H76" s="7"/>
      <c r="I76" s="7"/>
      <c r="J76" s="7"/>
      <c r="K76" s="7"/>
      <c r="L76" s="7"/>
      <c r="M76" s="7"/>
      <c r="N76" s="7"/>
      <c r="O76" s="7"/>
      <c r="P76" s="7"/>
    </row>
    <row r="77" spans="1:17" s="2" customFormat="1" ht="14.25" customHeight="1" x14ac:dyDescent="0.25">
      <c r="B77" s="123" t="s">
        <v>120</v>
      </c>
      <c r="C77" s="120"/>
      <c r="D77" s="7"/>
      <c r="E77" s="7"/>
      <c r="F77" s="7"/>
      <c r="G77" s="7"/>
      <c r="H77" s="7"/>
      <c r="I77" s="7"/>
      <c r="J77" s="7"/>
      <c r="K77" s="7"/>
      <c r="L77" s="7"/>
      <c r="M77" s="7"/>
      <c r="N77" s="7"/>
      <c r="O77" s="7"/>
      <c r="P77" s="7"/>
    </row>
    <row r="78" spans="1:17" s="2" customFormat="1" ht="9.9499999999999993" customHeight="1" x14ac:dyDescent="0.2">
      <c r="C78" s="7"/>
      <c r="D78" s="7"/>
      <c r="E78" s="7"/>
      <c r="F78" s="7"/>
      <c r="G78" s="7"/>
      <c r="H78" s="7"/>
      <c r="I78" s="7"/>
      <c r="J78" s="7"/>
      <c r="K78" s="7"/>
      <c r="L78" s="7"/>
      <c r="M78" s="7"/>
      <c r="N78" s="7"/>
      <c r="O78" s="7"/>
      <c r="P78" s="7"/>
    </row>
    <row r="79" spans="1:17" s="2" customFormat="1" ht="34.35" customHeight="1" x14ac:dyDescent="0.2">
      <c r="B79" s="280" t="s">
        <v>179</v>
      </c>
      <c r="C79" s="278"/>
      <c r="D79" s="281"/>
      <c r="E79" s="281"/>
      <c r="F79" s="282"/>
      <c r="G79" s="282"/>
      <c r="H79" s="281"/>
      <c r="I79" s="281"/>
      <c r="J79" s="281"/>
      <c r="K79" s="76"/>
      <c r="L79" s="277" t="s">
        <v>93</v>
      </c>
      <c r="P79" s="277"/>
    </row>
    <row r="80" spans="1:17" s="2" customFormat="1" ht="14.25" customHeight="1" x14ac:dyDescent="0.2">
      <c r="B80" s="280"/>
      <c r="C80" s="278"/>
      <c r="D80" s="201" t="s">
        <v>1</v>
      </c>
      <c r="E80" s="201" t="s">
        <v>2</v>
      </c>
      <c r="F80" s="202" t="s">
        <v>3</v>
      </c>
      <c r="G80" s="202" t="s">
        <v>97</v>
      </c>
      <c r="H80" s="201" t="s">
        <v>4</v>
      </c>
      <c r="I80" s="201" t="s">
        <v>5</v>
      </c>
      <c r="J80" s="201" t="s">
        <v>6</v>
      </c>
      <c r="K80" s="67"/>
      <c r="L80" s="277"/>
      <c r="M80" s="697"/>
      <c r="N80" s="697"/>
      <c r="O80" s="697"/>
      <c r="P80" s="277"/>
    </row>
    <row r="81" spans="1:17" s="2" customFormat="1" ht="15" customHeight="1" x14ac:dyDescent="0.2">
      <c r="C81" s="279"/>
      <c r="D81" s="1875" t="str">
        <f>'4 classification'!C71</f>
        <v>Broker-Dealers</v>
      </c>
      <c r="E81" s="1320"/>
      <c r="F81" s="1812" t="s">
        <v>59</v>
      </c>
      <c r="G81" s="1320"/>
      <c r="H81" s="1812" t="s">
        <v>74</v>
      </c>
      <c r="I81" s="1534"/>
      <c r="J81" s="1877" t="s">
        <v>198</v>
      </c>
      <c r="K81" s="67"/>
      <c r="M81" s="1897" t="str">
        <f>D81</f>
        <v>Broker-Dealers</v>
      </c>
      <c r="N81" s="1887" t="str">
        <f>F81</f>
        <v>Entity Type 2</v>
      </c>
      <c r="O81" s="1889" t="str">
        <f>H81</f>
        <v>Entity Type 3</v>
      </c>
    </row>
    <row r="82" spans="1:17" s="2" customFormat="1" ht="50.1" customHeight="1" thickBot="1" x14ac:dyDescent="0.25">
      <c r="C82" s="279"/>
      <c r="D82" s="1823"/>
      <c r="E82" s="1541" t="s">
        <v>660</v>
      </c>
      <c r="F82" s="1876"/>
      <c r="G82" s="1541" t="s">
        <v>660</v>
      </c>
      <c r="H82" s="1876"/>
      <c r="I82" s="1541" t="s">
        <v>660</v>
      </c>
      <c r="J82" s="1878"/>
      <c r="K82" s="67"/>
      <c r="M82" s="1898"/>
      <c r="N82" s="1888"/>
      <c r="O82" s="1890"/>
      <c r="P82" s="1535" t="s">
        <v>181</v>
      </c>
      <c r="Q82" s="1474" t="s">
        <v>217</v>
      </c>
    </row>
    <row r="83" spans="1:17" s="2" customFormat="1" ht="28.5" customHeight="1" x14ac:dyDescent="0.2">
      <c r="B83" s="263" t="s">
        <v>157</v>
      </c>
      <c r="C83" s="222"/>
      <c r="D83" s="1536"/>
      <c r="E83" s="113"/>
      <c r="F83" s="290"/>
      <c r="G83" s="113"/>
      <c r="H83" s="290"/>
      <c r="I83" s="113"/>
      <c r="J83" s="218"/>
      <c r="K83" s="694"/>
      <c r="L83" s="271" t="s">
        <v>92</v>
      </c>
      <c r="M83" s="218"/>
      <c r="N83" s="219"/>
      <c r="O83" s="295"/>
      <c r="P83" s="300"/>
      <c r="Q83" s="377"/>
    </row>
    <row r="84" spans="1:17" s="2" customFormat="1" ht="28.5" customHeight="1" x14ac:dyDescent="0.2">
      <c r="B84" s="264" t="s">
        <v>159</v>
      </c>
      <c r="C84" s="246" t="s">
        <v>200</v>
      </c>
      <c r="D84" s="1537"/>
      <c r="E84" s="1542"/>
      <c r="F84" s="780"/>
      <c r="G84" s="1542"/>
      <c r="H84" s="780"/>
      <c r="I84" s="1542"/>
      <c r="J84" s="781"/>
      <c r="K84" s="694"/>
      <c r="L84" s="342" t="s">
        <v>80</v>
      </c>
      <c r="M84" s="343" t="str">
        <f>IF(SUM(COUNTBLANK(D84),COUNTBLANK(D85))=0,D85/D84,"-")</f>
        <v>-</v>
      </c>
      <c r="N84" s="344" t="str">
        <f>IF(SUM(COUNTBLANK(F84),COUNTBLANK(F85))=0,F85/F84,"-")</f>
        <v>-</v>
      </c>
      <c r="O84" s="345" t="str">
        <f>IF(SUM(COUNTBLANK(H84),COUNTBLANK(H85))=0,H85/H84,"-")</f>
        <v>-</v>
      </c>
      <c r="P84" s="346" t="s">
        <v>188</v>
      </c>
      <c r="Q84" s="391" t="s">
        <v>208</v>
      </c>
    </row>
    <row r="85" spans="1:17" s="2" customFormat="1" ht="28.5" customHeight="1" x14ac:dyDescent="0.2">
      <c r="B85" s="264" t="s">
        <v>160</v>
      </c>
      <c r="C85" s="246" t="s">
        <v>203</v>
      </c>
      <c r="D85" s="1537"/>
      <c r="E85" s="1542"/>
      <c r="F85" s="780"/>
      <c r="G85" s="1542"/>
      <c r="H85" s="780"/>
      <c r="I85" s="1542"/>
      <c r="J85" s="781"/>
      <c r="K85" s="694"/>
      <c r="L85" s="342" t="s">
        <v>82</v>
      </c>
      <c r="M85" s="343" t="str">
        <f>IF(SUM(COUNTBLANK(D84),COUNTBLANK(D86))=0,D86/D84,"-")</f>
        <v>-</v>
      </c>
      <c r="N85" s="344" t="str">
        <f>IF(SUM(COUNTBLANK(F84),COUNTBLANK(F86))=0,F86/F84,"-")</f>
        <v>-</v>
      </c>
      <c r="O85" s="345" t="str">
        <f>IF(SUM(COUNTBLANK(H84),COUNTBLANK(H86))=0,H86/H84,"-")</f>
        <v>-</v>
      </c>
      <c r="P85" s="346" t="s">
        <v>182</v>
      </c>
      <c r="Q85" s="391" t="s">
        <v>209</v>
      </c>
    </row>
    <row r="86" spans="1:17" s="2" customFormat="1" ht="28.5" customHeight="1" x14ac:dyDescent="0.2">
      <c r="B86" s="264" t="s">
        <v>161</v>
      </c>
      <c r="C86" s="375" t="s">
        <v>207</v>
      </c>
      <c r="D86" s="1537"/>
      <c r="E86" s="1542"/>
      <c r="F86" s="780"/>
      <c r="G86" s="1542"/>
      <c r="H86" s="780"/>
      <c r="I86" s="1542"/>
      <c r="J86" s="781"/>
      <c r="K86" s="694"/>
      <c r="L86" s="355" t="s">
        <v>81</v>
      </c>
      <c r="M86" s="352" t="str">
        <f>IF(SUM(COUNTBLANK(D84),COUNTBLANK(D85),COUNTBLANK(D101),COUNTBLANK(D102))=0,(D85+D102)/(D84+D101),"-")</f>
        <v>-</v>
      </c>
      <c r="N86" s="353" t="str">
        <f>IF(SUM(COUNTBLANK(F84),COUNTBLANK(F85),COUNTBLANK(F101),COUNTBLANK(F102))=0,(F85+F102)/(F84+F101),"-")</f>
        <v>-</v>
      </c>
      <c r="O86" s="354" t="str">
        <f>IF(SUM(COUNTBLANK(H84),COUNTBLANK(H85),COUNTBLANK(H101),COUNTBLANK(H102))=0,(H85+H102)/(H84+H101),"-")</f>
        <v>-</v>
      </c>
      <c r="P86" s="356" t="s">
        <v>637</v>
      </c>
      <c r="Q86" s="393" t="s">
        <v>218</v>
      </c>
    </row>
    <row r="87" spans="1:17" s="2" customFormat="1" ht="28.5" customHeight="1" x14ac:dyDescent="0.2">
      <c r="B87" s="264" t="s">
        <v>162</v>
      </c>
      <c r="C87" s="254" t="s">
        <v>204</v>
      </c>
      <c r="D87" s="1537"/>
      <c r="E87" s="1542"/>
      <c r="F87" s="780"/>
      <c r="G87" s="1542"/>
      <c r="H87" s="780"/>
      <c r="I87" s="1542"/>
      <c r="J87" s="781"/>
      <c r="K87" s="694"/>
      <c r="L87" s="266" t="s">
        <v>91</v>
      </c>
      <c r="M87" s="272"/>
      <c r="N87" s="273"/>
      <c r="O87" s="298"/>
      <c r="P87" s="301"/>
      <c r="Q87" s="376"/>
    </row>
    <row r="88" spans="1:17" s="2" customFormat="1" ht="28.5" customHeight="1" x14ac:dyDescent="0.2">
      <c r="B88" s="264" t="s">
        <v>163</v>
      </c>
      <c r="C88" s="246" t="s">
        <v>205</v>
      </c>
      <c r="D88" s="1537"/>
      <c r="E88" s="1542"/>
      <c r="F88" s="780"/>
      <c r="G88" s="1542"/>
      <c r="H88" s="780"/>
      <c r="I88" s="1542"/>
      <c r="J88" s="781"/>
      <c r="K88" s="694"/>
      <c r="L88" s="342" t="s">
        <v>83</v>
      </c>
      <c r="M88" s="343" t="str">
        <f>IF(SUM(COUNTBLANK(D84),COUNTBLANK(D87),COUNTBLANK(D94),COUNTBLANK(D98))=0,(D87-D94-D98)/D84,"-")</f>
        <v>-</v>
      </c>
      <c r="N88" s="344" t="str">
        <f>IF(SUM(COUNTBLANK(F84),COUNTBLANK(F87),COUNTBLANK(F94),COUNTBLANK(F98))=0,(F87-F94-F98)/F84,"-")</f>
        <v>-</v>
      </c>
      <c r="O88" s="345" t="str">
        <f>IF(SUM(COUNTBLANK(H84),COUNTBLANK(H87),COUNTBLANK(H94),COUNTBLANK(H98))=0,(H87-H94-H98)/H84,"-")</f>
        <v>-</v>
      </c>
      <c r="P88" s="346" t="s">
        <v>638</v>
      </c>
      <c r="Q88" s="391" t="s">
        <v>306</v>
      </c>
    </row>
    <row r="89" spans="1:17" s="2" customFormat="1" ht="28.5" customHeight="1" x14ac:dyDescent="0.2">
      <c r="B89" s="264" t="s">
        <v>164</v>
      </c>
      <c r="C89" s="246" t="s">
        <v>206</v>
      </c>
      <c r="D89" s="1537"/>
      <c r="E89" s="1542"/>
      <c r="F89" s="780"/>
      <c r="G89" s="1542"/>
      <c r="H89" s="780"/>
      <c r="I89" s="1542"/>
      <c r="J89" s="781"/>
      <c r="K89" s="694"/>
      <c r="L89" s="342" t="s">
        <v>84</v>
      </c>
      <c r="M89" s="343" t="str">
        <f>IF(SUM(COUNTBLANK(D88),COUNTBLANK(D95))=0,D95/D88,"-")</f>
        <v>-</v>
      </c>
      <c r="N89" s="344" t="str">
        <f>IF(SUM(COUNTBLANK(F88),COUNTBLANK(F95))=0,F95/F88,"-")</f>
        <v>-</v>
      </c>
      <c r="O89" s="345" t="str">
        <f>IF(SUM(COUNTBLANK(H88),COUNTBLANK(H95))=0,H95/H88,"-")</f>
        <v>-</v>
      </c>
      <c r="P89" s="346" t="s">
        <v>639</v>
      </c>
      <c r="Q89" s="391" t="s">
        <v>315</v>
      </c>
    </row>
    <row r="90" spans="1:17" s="2" customFormat="1" ht="28.5" customHeight="1" x14ac:dyDescent="0.2">
      <c r="B90" s="264" t="s">
        <v>165</v>
      </c>
      <c r="C90" s="246" t="s">
        <v>278</v>
      </c>
      <c r="D90" s="1549"/>
      <c r="E90" s="1551"/>
      <c r="F90" s="1533"/>
      <c r="G90" s="1551"/>
      <c r="H90" s="1553"/>
      <c r="I90" s="1554"/>
      <c r="J90" s="792"/>
      <c r="K90" s="694"/>
      <c r="L90" s="355" t="s">
        <v>85</v>
      </c>
      <c r="M90" s="352" t="str">
        <f>IF(SUM(COUNTBLANK(D89),COUNTBLANK(D96))=0,D96/D89,"-")</f>
        <v>-</v>
      </c>
      <c r="N90" s="353" t="str">
        <f>IF(SUM(COUNTBLANK(F89),COUNTBLANK(F96))=0,F96/F89,"-")</f>
        <v>-</v>
      </c>
      <c r="O90" s="354" t="str">
        <f>IF(SUM(COUNTBLANK(H89),COUNTBLANK(H96))=0,H96/H89,"-")</f>
        <v>-</v>
      </c>
      <c r="P90" s="356" t="s">
        <v>640</v>
      </c>
      <c r="Q90" s="393" t="s">
        <v>316</v>
      </c>
    </row>
    <row r="91" spans="1:17" s="2" customFormat="1" ht="28.5" customHeight="1" x14ac:dyDescent="0.2">
      <c r="B91" s="267" t="s">
        <v>166</v>
      </c>
      <c r="C91" s="1562" t="s">
        <v>284</v>
      </c>
      <c r="D91" s="1563"/>
      <c r="E91" s="1564"/>
      <c r="F91" s="1565"/>
      <c r="G91" s="1564"/>
      <c r="H91" s="1565"/>
      <c r="I91" s="1564"/>
      <c r="J91" s="1566"/>
      <c r="K91" s="694"/>
      <c r="L91" s="266" t="s">
        <v>89</v>
      </c>
      <c r="M91" s="272"/>
      <c r="N91" s="273"/>
      <c r="O91" s="298"/>
      <c r="P91" s="301"/>
      <c r="Q91" s="376"/>
    </row>
    <row r="92" spans="1:17" s="2" customFormat="1" ht="28.5" customHeight="1" x14ac:dyDescent="0.2">
      <c r="B92" s="265" t="s">
        <v>167</v>
      </c>
      <c r="C92" s="247" t="s">
        <v>633</v>
      </c>
      <c r="D92" s="1538"/>
      <c r="E92" s="1543"/>
      <c r="F92" s="784"/>
      <c r="G92" s="1543"/>
      <c r="H92" s="784"/>
      <c r="I92" s="1543"/>
      <c r="J92" s="785"/>
      <c r="K92" s="1318"/>
      <c r="L92" s="342" t="s">
        <v>177</v>
      </c>
      <c r="M92" s="343" t="str">
        <f>IF(SUM(COUNTBLANK(D84),COUNTBLANK(D91),COUNTBLANK(D96))=0,(D84-D91+D96)/D84,"-")</f>
        <v>-</v>
      </c>
      <c r="N92" s="344" t="str">
        <f>IF(SUM(COUNTBLANK(F84),COUNTBLANK(F91),COUNTBLANK(F96))=0,(F84-F91+F96)/F84,"-")</f>
        <v>-</v>
      </c>
      <c r="O92" s="345" t="str">
        <f>IF(SUM(COUNTBLANK(H84),COUNTBLANK(H91),COUNTBLANK(H96))=0,(H84-H91+H96)/H84,"-")</f>
        <v>-</v>
      </c>
      <c r="P92" s="346" t="s">
        <v>641</v>
      </c>
      <c r="Q92" s="393" t="s">
        <v>310</v>
      </c>
    </row>
    <row r="93" spans="1:17" s="2" customFormat="1" ht="28.5" customHeight="1" x14ac:dyDescent="0.2">
      <c r="B93" s="266" t="s">
        <v>48</v>
      </c>
      <c r="C93" s="130"/>
      <c r="D93" s="1539"/>
      <c r="E93" s="131"/>
      <c r="F93" s="291"/>
      <c r="G93" s="131"/>
      <c r="H93" s="291"/>
      <c r="I93" s="131"/>
      <c r="J93" s="220"/>
      <c r="K93" s="694"/>
      <c r="L93" s="342" t="s">
        <v>280</v>
      </c>
      <c r="M93" s="343" t="str">
        <f>IF(SUM(COUNTBLANK(D84),COUNTBLANK(D90),COUNTBLANK(D96))=0,(D84-D90+D96)/D84,"-")</f>
        <v>-</v>
      </c>
      <c r="N93" s="344" t="str">
        <f>IF(SUM(COUNTBLANK(F84),COUNTBLANK(F90),COUNTBLANK(F96))=0,(F84-F90+F96)/F84,"-")</f>
        <v>-</v>
      </c>
      <c r="O93" s="345" t="str">
        <f>IF(SUM(COUNTBLANK(H84),COUNTBLANK(H90),COUNTBLANK(H96))=0,(H84-H90+H96)/H84,"-")</f>
        <v>-</v>
      </c>
      <c r="P93" s="346" t="s">
        <v>642</v>
      </c>
      <c r="Q93" s="393" t="s">
        <v>311</v>
      </c>
    </row>
    <row r="94" spans="1:17" s="70" customFormat="1" ht="28.5" customHeight="1" x14ac:dyDescent="0.2">
      <c r="A94" s="69"/>
      <c r="B94" s="264" t="s">
        <v>168</v>
      </c>
      <c r="C94" s="246" t="s">
        <v>289</v>
      </c>
      <c r="D94" s="1537"/>
      <c r="E94" s="1542"/>
      <c r="F94" s="780"/>
      <c r="G94" s="1542"/>
      <c r="H94" s="780"/>
      <c r="I94" s="1542"/>
      <c r="J94" s="781"/>
      <c r="K94" s="78"/>
      <c r="L94" s="342" t="s">
        <v>281</v>
      </c>
      <c r="M94" s="343" t="str">
        <f>IF(SUM(COUNTBLANK(D90),COUNTBLANK(D96))=0,D96/D90,"-")</f>
        <v>-</v>
      </c>
      <c r="N94" s="344" t="str">
        <f>IF(SUM(COUNTBLANK(F90),COUNTBLANK(F96))=0,F96/F90,"-")</f>
        <v>-</v>
      </c>
      <c r="O94" s="345" t="str">
        <f>IF(SUM(COUNTBLANK(H90),COUNTBLANK(H96))=0,H96/H90,"-")</f>
        <v>-</v>
      </c>
      <c r="P94" s="346" t="s">
        <v>643</v>
      </c>
      <c r="Q94" s="393" t="s">
        <v>317</v>
      </c>
    </row>
    <row r="95" spans="1:17" s="2" customFormat="1" ht="28.5" customHeight="1" x14ac:dyDescent="0.2">
      <c r="B95" s="264" t="s">
        <v>169</v>
      </c>
      <c r="C95" s="246" t="s">
        <v>290</v>
      </c>
      <c r="D95" s="1537"/>
      <c r="E95" s="1542"/>
      <c r="F95" s="780"/>
      <c r="G95" s="1542"/>
      <c r="H95" s="780"/>
      <c r="I95" s="1542"/>
      <c r="J95" s="781"/>
      <c r="K95" s="694"/>
      <c r="L95" s="266" t="s">
        <v>86</v>
      </c>
      <c r="M95" s="272"/>
      <c r="N95" s="273"/>
      <c r="O95" s="298"/>
      <c r="P95" s="301"/>
      <c r="Q95" s="376"/>
    </row>
    <row r="96" spans="1:17" s="2" customFormat="1" ht="28.5" customHeight="1" x14ac:dyDescent="0.2">
      <c r="B96" s="264" t="s">
        <v>170</v>
      </c>
      <c r="C96" s="246" t="s">
        <v>291</v>
      </c>
      <c r="D96" s="1537"/>
      <c r="E96" s="1542"/>
      <c r="F96" s="780"/>
      <c r="G96" s="1542"/>
      <c r="H96" s="780"/>
      <c r="I96" s="1542"/>
      <c r="J96" s="781"/>
      <c r="K96" s="694"/>
      <c r="L96" s="342" t="s">
        <v>178</v>
      </c>
      <c r="M96" s="352" t="str">
        <f>IF(SUM(COUNTBLANK(D84),COUNTBLANK(D101),COUNTBLANK(D102))=0,D102/(D84+D101),"-")</f>
        <v>-</v>
      </c>
      <c r="N96" s="353" t="str">
        <f>IF(SUM(COUNTBLANK(F84),COUNTBLANK(F101),COUNTBLANK(F102))=0,F102/(F84+F101),"-")</f>
        <v>-</v>
      </c>
      <c r="O96" s="354" t="str">
        <f>IF(SUM(COUNTBLANK(H84),COUNTBLANK(H101),COUNTBLANK(H102))=0,H102/(H84+H101),"-")</f>
        <v>-</v>
      </c>
      <c r="P96" s="346" t="s">
        <v>644</v>
      </c>
      <c r="Q96" s="393" t="s">
        <v>219</v>
      </c>
    </row>
    <row r="97" spans="1:17" s="2" customFormat="1" ht="28.5" customHeight="1" x14ac:dyDescent="0.2">
      <c r="B97" s="264" t="s">
        <v>171</v>
      </c>
      <c r="C97" s="246" t="s">
        <v>632</v>
      </c>
      <c r="D97" s="1537"/>
      <c r="E97" s="1542"/>
      <c r="F97" s="780"/>
      <c r="G97" s="1542"/>
      <c r="H97" s="780"/>
      <c r="I97" s="1542"/>
      <c r="J97" s="781"/>
      <c r="K97" s="1318"/>
      <c r="L97" s="266" t="s">
        <v>90</v>
      </c>
      <c r="M97" s="272"/>
      <c r="N97" s="273"/>
      <c r="O97" s="298"/>
      <c r="P97" s="301"/>
      <c r="Q97" s="376"/>
    </row>
    <row r="98" spans="1:17" s="2" customFormat="1" ht="28.5" customHeight="1" x14ac:dyDescent="0.2">
      <c r="B98" s="264" t="s">
        <v>172</v>
      </c>
      <c r="C98" s="254" t="s">
        <v>656</v>
      </c>
      <c r="D98" s="1537"/>
      <c r="E98" s="1542"/>
      <c r="F98" s="780"/>
      <c r="G98" s="1542"/>
      <c r="H98" s="780"/>
      <c r="I98" s="1542"/>
      <c r="J98" s="781"/>
      <c r="K98" s="694"/>
      <c r="L98" s="342" t="s">
        <v>87</v>
      </c>
      <c r="M98" s="343" t="str">
        <f>IF(SUM(COUNTBLANK(D84),COUNTBLANK(D98))=0,D84/D98,"-")</f>
        <v>-</v>
      </c>
      <c r="N98" s="344" t="str">
        <f>IF(SUM(COUNTBLANK(F84),COUNTBLANK(F98))=0,F84/F98,"-")</f>
        <v>-</v>
      </c>
      <c r="O98" s="345" t="str">
        <f>IF(SUM(COUNTBLANK(H84),COUNTBLANK(H98))=0,H84/H98,"-")</f>
        <v>-</v>
      </c>
      <c r="P98" s="346" t="s">
        <v>645</v>
      </c>
      <c r="Q98" s="391" t="s">
        <v>220</v>
      </c>
    </row>
    <row r="99" spans="1:17" s="2" customFormat="1" ht="28.5" customHeight="1" thickBot="1" x14ac:dyDescent="0.25">
      <c r="B99" s="1556" t="s">
        <v>173</v>
      </c>
      <c r="C99" s="1557" t="s">
        <v>631</v>
      </c>
      <c r="D99" s="1558"/>
      <c r="E99" s="1559"/>
      <c r="F99" s="1560"/>
      <c r="G99" s="1559"/>
      <c r="H99" s="1560"/>
      <c r="I99" s="1559"/>
      <c r="J99" s="1561"/>
      <c r="K99" s="1318"/>
      <c r="L99" s="347" t="s">
        <v>88</v>
      </c>
      <c r="M99" s="348" t="str">
        <f>IF(SUM(COUNTBLANK(D84),COUNTBLANK(D98),COUNTBLANK(D101))=0,(D84+D101)/D98,"-")</f>
        <v>-</v>
      </c>
      <c r="N99" s="349" t="str">
        <f>IF(SUM(COUNTBLANK(F84),COUNTBLANK(F98),COUNTBLANK(F101))=0,(F84+F101)/F98,"-")</f>
        <v>-</v>
      </c>
      <c r="O99" s="350" t="str">
        <f>IF(SUM(COUNTBLANK(H84),COUNTBLANK(H98),COUNTBLANK(H101))=0,(H84+H101)/H98,"-")</f>
        <v>-</v>
      </c>
      <c r="P99" s="351" t="s">
        <v>646</v>
      </c>
      <c r="Q99" s="392" t="s">
        <v>221</v>
      </c>
    </row>
    <row r="100" spans="1:17" s="2" customFormat="1" ht="28.5" customHeight="1" x14ac:dyDescent="0.2">
      <c r="B100" s="266" t="s">
        <v>49</v>
      </c>
      <c r="C100" s="130"/>
      <c r="D100" s="1539"/>
      <c r="E100" s="131"/>
      <c r="F100" s="291"/>
      <c r="G100" s="131"/>
      <c r="H100" s="291"/>
      <c r="I100" s="131"/>
      <c r="J100" s="220"/>
      <c r="K100" s="694"/>
    </row>
    <row r="101" spans="1:17" s="2" customFormat="1" ht="28.5" customHeight="1" x14ac:dyDescent="0.2">
      <c r="B101" s="264" t="s">
        <v>174</v>
      </c>
      <c r="C101" s="246" t="s">
        <v>50</v>
      </c>
      <c r="D101" s="1537"/>
      <c r="E101" s="1542"/>
      <c r="F101" s="780"/>
      <c r="G101" s="1542"/>
      <c r="H101" s="780"/>
      <c r="I101" s="1542"/>
      <c r="J101" s="781"/>
      <c r="K101" s="694"/>
    </row>
    <row r="102" spans="1:17" s="2" customFormat="1" ht="28.5" customHeight="1" x14ac:dyDescent="0.2">
      <c r="B102" s="265" t="s">
        <v>175</v>
      </c>
      <c r="C102" s="698" t="s">
        <v>657</v>
      </c>
      <c r="D102" s="1538"/>
      <c r="E102" s="1543"/>
      <c r="F102" s="784"/>
      <c r="G102" s="1543"/>
      <c r="H102" s="784"/>
      <c r="I102" s="1543"/>
      <c r="J102" s="785"/>
      <c r="K102" s="694"/>
    </row>
    <row r="103" spans="1:17" s="2" customFormat="1" ht="28.5" customHeight="1" x14ac:dyDescent="0.2">
      <c r="B103" s="699" t="s">
        <v>176</v>
      </c>
      <c r="C103" s="700" t="s">
        <v>658</v>
      </c>
      <c r="D103" s="1540"/>
      <c r="E103" s="1544"/>
      <c r="F103" s="788"/>
      <c r="G103" s="1544"/>
      <c r="H103" s="788"/>
      <c r="I103" s="1544"/>
      <c r="J103" s="701"/>
      <c r="K103" s="694"/>
    </row>
    <row r="104" spans="1:17" s="2" customFormat="1" ht="28.5" customHeight="1" thickBot="1" x14ac:dyDescent="0.25">
      <c r="B104" s="268" t="s">
        <v>180</v>
      </c>
      <c r="C104" s="292" t="s">
        <v>659</v>
      </c>
      <c r="D104" s="1550"/>
      <c r="E104" s="1552"/>
      <c r="F104" s="791"/>
      <c r="G104" s="1552"/>
      <c r="H104" s="791"/>
      <c r="I104" s="1552"/>
      <c r="J104" s="293"/>
      <c r="K104" s="694"/>
    </row>
    <row r="105" spans="1:17" s="2" customFormat="1" ht="30.75" customHeight="1" x14ac:dyDescent="0.2">
      <c r="B105" s="1858" t="s">
        <v>576</v>
      </c>
      <c r="C105" s="1859"/>
      <c r="D105" s="1860" t="str">
        <f>'5 risk metrics checks'!D101&amp;'5 risk metrics checks'!D102&amp;'5 risk metrics checks'!D103&amp;'5 risk metrics checks'!D104</f>
        <v/>
      </c>
      <c r="E105" s="1860"/>
      <c r="F105" s="1860"/>
      <c r="G105" s="1860"/>
      <c r="H105" s="1860"/>
      <c r="I105" s="1860"/>
      <c r="J105" s="1860"/>
      <c r="K105" s="1861"/>
      <c r="L105" s="1861"/>
      <c r="M105" s="1861"/>
      <c r="N105" s="1862"/>
    </row>
    <row r="106" spans="1:17" s="2" customFormat="1" ht="24.75" customHeight="1" x14ac:dyDescent="0.2">
      <c r="B106" s="1863" t="s">
        <v>577</v>
      </c>
      <c r="C106" s="1864"/>
      <c r="D106" s="1865" t="str">
        <f>'5 risk metrics checks'!E101&amp;'5 risk metrics checks'!E102&amp;'5 risk metrics checks'!E103&amp;'5 risk metrics checks'!E104</f>
        <v/>
      </c>
      <c r="E106" s="1865"/>
      <c r="F106" s="1865"/>
      <c r="G106" s="1865"/>
      <c r="H106" s="1865"/>
      <c r="I106" s="1865"/>
      <c r="J106" s="1865"/>
      <c r="K106" s="1865"/>
      <c r="L106" s="1865"/>
      <c r="M106" s="1865"/>
      <c r="N106" s="1866"/>
    </row>
    <row r="107" spans="1:17" s="2" customFormat="1" ht="27.75" customHeight="1" x14ac:dyDescent="0.2">
      <c r="B107" s="1867" t="s">
        <v>578</v>
      </c>
      <c r="C107" s="1868"/>
      <c r="D107" s="1869" t="str">
        <f>'5 risk metrics checks'!F101&amp;'5 risk metrics checks'!F102&amp;'5 risk metrics checks'!F103&amp;'5 risk metrics checks'!F104</f>
        <v/>
      </c>
      <c r="E107" s="1869"/>
      <c r="F107" s="1869"/>
      <c r="G107" s="1869"/>
      <c r="H107" s="1869"/>
      <c r="I107" s="1869"/>
      <c r="J107" s="1869"/>
      <c r="K107" s="1869"/>
      <c r="L107" s="1869"/>
      <c r="M107" s="1869"/>
      <c r="N107" s="1870"/>
    </row>
    <row r="108" spans="1:17" s="20" customFormat="1" ht="20.100000000000001" customHeight="1" x14ac:dyDescent="0.2">
      <c r="A108" s="3"/>
      <c r="B108" s="3"/>
      <c r="C108" s="217"/>
      <c r="D108" s="727"/>
      <c r="E108" s="727"/>
      <c r="F108" s="727"/>
      <c r="G108" s="727"/>
      <c r="H108" s="727"/>
      <c r="I108" s="727"/>
      <c r="J108" s="727"/>
      <c r="K108" s="727"/>
      <c r="L108" s="727"/>
      <c r="M108" s="727"/>
      <c r="N108" s="727"/>
      <c r="O108" s="727"/>
      <c r="P108" s="727"/>
    </row>
    <row r="109" spans="1:17" s="2" customFormat="1" ht="20.100000000000001" customHeight="1" x14ac:dyDescent="0.2">
      <c r="C109" s="7"/>
      <c r="D109" s="7"/>
      <c r="E109" s="7"/>
      <c r="F109" s="7"/>
      <c r="G109" s="7"/>
      <c r="H109" s="7"/>
      <c r="I109" s="7"/>
      <c r="J109" s="7"/>
      <c r="K109" s="7"/>
      <c r="L109" s="7"/>
      <c r="M109" s="7"/>
      <c r="N109" s="7"/>
      <c r="O109" s="7"/>
      <c r="P109" s="7"/>
    </row>
    <row r="110" spans="1:17" s="2" customFormat="1" ht="14.25" customHeight="1" x14ac:dyDescent="0.25">
      <c r="B110" s="128" t="s">
        <v>44</v>
      </c>
      <c r="C110" s="120"/>
      <c r="D110" s="7"/>
      <c r="E110" s="7"/>
      <c r="F110" s="7"/>
      <c r="G110" s="7"/>
      <c r="H110" s="7"/>
      <c r="I110" s="7"/>
      <c r="J110" s="7"/>
      <c r="K110" s="7"/>
      <c r="L110" s="7"/>
      <c r="M110" s="7"/>
      <c r="N110" s="7"/>
      <c r="O110" s="7"/>
      <c r="P110" s="7"/>
    </row>
    <row r="111" spans="1:17" s="2" customFormat="1" ht="9.9499999999999993" customHeight="1" x14ac:dyDescent="0.2">
      <c r="C111" s="7"/>
      <c r="D111" s="7"/>
      <c r="E111" s="7"/>
      <c r="F111" s="7"/>
      <c r="G111" s="7"/>
      <c r="H111" s="7"/>
      <c r="I111" s="7"/>
      <c r="J111" s="7"/>
      <c r="K111" s="7"/>
      <c r="L111" s="7"/>
      <c r="M111" s="7"/>
      <c r="N111" s="7"/>
      <c r="O111" s="7"/>
      <c r="P111" s="7"/>
    </row>
    <row r="112" spans="1:17" s="2" customFormat="1" ht="34.35" customHeight="1" x14ac:dyDescent="0.2">
      <c r="B112" s="280" t="s">
        <v>179</v>
      </c>
      <c r="C112" s="278"/>
      <c r="D112" s="281"/>
      <c r="E112" s="281"/>
      <c r="F112" s="282"/>
      <c r="G112" s="282"/>
      <c r="H112" s="281"/>
      <c r="I112" s="281"/>
      <c r="J112" s="281"/>
      <c r="K112" s="76"/>
      <c r="L112" s="277" t="s">
        <v>93</v>
      </c>
      <c r="P112" s="277"/>
    </row>
    <row r="113" spans="1:17" s="2" customFormat="1" ht="14.25" customHeight="1" x14ac:dyDescent="0.2">
      <c r="B113" s="280"/>
      <c r="C113" s="278"/>
      <c r="D113" s="201" t="s">
        <v>1</v>
      </c>
      <c r="E113" s="201" t="s">
        <v>2</v>
      </c>
      <c r="F113" s="202" t="s">
        <v>3</v>
      </c>
      <c r="G113" s="202" t="s">
        <v>97</v>
      </c>
      <c r="H113" s="201" t="s">
        <v>4</v>
      </c>
      <c r="I113" s="201" t="s">
        <v>5</v>
      </c>
      <c r="J113" s="201" t="s">
        <v>6</v>
      </c>
      <c r="K113" s="67"/>
      <c r="L113" s="277"/>
      <c r="M113" s="697"/>
      <c r="N113" s="697"/>
      <c r="O113" s="697"/>
      <c r="P113" s="277"/>
    </row>
    <row r="114" spans="1:17" s="2" customFormat="1" ht="15" customHeight="1" x14ac:dyDescent="0.2">
      <c r="C114" s="279"/>
      <c r="D114" s="1875" t="str">
        <f>'4 classification'!C99</f>
        <v>Insurance Corporations</v>
      </c>
      <c r="E114" s="1320"/>
      <c r="F114" s="1812" t="s">
        <v>59</v>
      </c>
      <c r="G114" s="1320"/>
      <c r="H114" s="1812" t="s">
        <v>74</v>
      </c>
      <c r="I114" s="1534"/>
      <c r="J114" s="1877" t="s">
        <v>198</v>
      </c>
      <c r="K114" s="67"/>
      <c r="M114" s="1891" t="str">
        <f>D114</f>
        <v>Insurance Corporations</v>
      </c>
      <c r="N114" s="1893" t="str">
        <f>F114</f>
        <v>Entity Type 2</v>
      </c>
      <c r="O114" s="1895" t="str">
        <f>H114</f>
        <v>Entity Type 3</v>
      </c>
    </row>
    <row r="115" spans="1:17" s="2" customFormat="1" ht="50.1" customHeight="1" thickBot="1" x14ac:dyDescent="0.25">
      <c r="C115" s="279"/>
      <c r="D115" s="1823"/>
      <c r="E115" s="1541" t="s">
        <v>660</v>
      </c>
      <c r="F115" s="1876"/>
      <c r="G115" s="1541" t="s">
        <v>660</v>
      </c>
      <c r="H115" s="1876"/>
      <c r="I115" s="1541" t="s">
        <v>660</v>
      </c>
      <c r="J115" s="1878"/>
      <c r="K115" s="67"/>
      <c r="M115" s="1892"/>
      <c r="N115" s="1894"/>
      <c r="O115" s="1896"/>
      <c r="P115" s="1535" t="s">
        <v>181</v>
      </c>
      <c r="Q115" s="1474" t="s">
        <v>217</v>
      </c>
    </row>
    <row r="116" spans="1:17" s="2" customFormat="1" ht="28.5" customHeight="1" x14ac:dyDescent="0.2">
      <c r="B116" s="263" t="s">
        <v>157</v>
      </c>
      <c r="C116" s="222"/>
      <c r="D116" s="1536"/>
      <c r="E116" s="113"/>
      <c r="F116" s="290"/>
      <c r="G116" s="113"/>
      <c r="H116" s="290"/>
      <c r="I116" s="1545"/>
      <c r="J116" s="218"/>
      <c r="K116" s="694"/>
      <c r="L116" s="271" t="s">
        <v>92</v>
      </c>
      <c r="M116" s="218"/>
      <c r="N116" s="219"/>
      <c r="O116" s="295"/>
      <c r="P116" s="300"/>
      <c r="Q116" s="377"/>
    </row>
    <row r="117" spans="1:17" s="2" customFormat="1" ht="28.5" customHeight="1" x14ac:dyDescent="0.2">
      <c r="B117" s="264" t="s">
        <v>159</v>
      </c>
      <c r="C117" s="246" t="s">
        <v>200</v>
      </c>
      <c r="D117" s="1537"/>
      <c r="E117" s="1542"/>
      <c r="F117" s="780"/>
      <c r="G117" s="1542"/>
      <c r="H117" s="780"/>
      <c r="I117" s="1546"/>
      <c r="J117" s="781"/>
      <c r="K117" s="694"/>
      <c r="L117" s="324" t="s">
        <v>80</v>
      </c>
      <c r="M117" s="325" t="str">
        <f>IF(SUM(COUNTBLANK(D117),COUNTBLANK(D118))=0,D118/D117,"-")</f>
        <v>-</v>
      </c>
      <c r="N117" s="326" t="str">
        <f>IF(SUM(COUNTBLANK(F117),COUNTBLANK(F118))=0,F118/F117,"-")</f>
        <v>-</v>
      </c>
      <c r="O117" s="327" t="str">
        <f>IF(SUM(COUNTBLANK(H117),COUNTBLANK(H118))=0,H118/H117,"-")</f>
        <v>-</v>
      </c>
      <c r="P117" s="328" t="s">
        <v>188</v>
      </c>
      <c r="Q117" s="388" t="s">
        <v>208</v>
      </c>
    </row>
    <row r="118" spans="1:17" s="2" customFormat="1" ht="28.5" customHeight="1" x14ac:dyDescent="0.2">
      <c r="B118" s="264" t="s">
        <v>160</v>
      </c>
      <c r="C118" s="246" t="s">
        <v>203</v>
      </c>
      <c r="D118" s="1537"/>
      <c r="E118" s="1542"/>
      <c r="F118" s="780"/>
      <c r="G118" s="1542"/>
      <c r="H118" s="780"/>
      <c r="I118" s="1546"/>
      <c r="J118" s="781"/>
      <c r="K118" s="694"/>
      <c r="L118" s="324" t="s">
        <v>82</v>
      </c>
      <c r="M118" s="325" t="str">
        <f>IF(SUM(COUNTBLANK(D117),COUNTBLANK(D119))=0,D119/D117,"-")</f>
        <v>-</v>
      </c>
      <c r="N118" s="326" t="str">
        <f>IF(SUM(COUNTBLANK(F117),COUNTBLANK(F119))=0,F119/F117,"-")</f>
        <v>-</v>
      </c>
      <c r="O118" s="327" t="str">
        <f>IF(SUM(COUNTBLANK(H117),COUNTBLANK(H119))=0,H119/H117,"-")</f>
        <v>-</v>
      </c>
      <c r="P118" s="328" t="s">
        <v>182</v>
      </c>
      <c r="Q118" s="388" t="s">
        <v>209</v>
      </c>
    </row>
    <row r="119" spans="1:17" s="2" customFormat="1" ht="28.5" customHeight="1" x14ac:dyDescent="0.2">
      <c r="B119" s="264" t="s">
        <v>161</v>
      </c>
      <c r="C119" s="375" t="s">
        <v>207</v>
      </c>
      <c r="D119" s="1537"/>
      <c r="E119" s="1542"/>
      <c r="F119" s="780"/>
      <c r="G119" s="1542"/>
      <c r="H119" s="780"/>
      <c r="I119" s="1546"/>
      <c r="J119" s="781"/>
      <c r="K119" s="694"/>
      <c r="L119" s="337" t="s">
        <v>81</v>
      </c>
      <c r="M119" s="334" t="str">
        <f>IF(SUM(COUNTBLANK(D117),COUNTBLANK(D118),COUNTBLANK(D132),COUNTBLANK(D133))=0,(D118+D133)/(D117+D132),"-")</f>
        <v>-</v>
      </c>
      <c r="N119" s="335" t="str">
        <f>IF(SUM(COUNTBLANK(F117),COUNTBLANK(F118),COUNTBLANK(F132),COUNTBLANK(F133))=0,(F118+F133)/(F117+F132),"-")</f>
        <v>-</v>
      </c>
      <c r="O119" s="336" t="str">
        <f>IF(SUM(COUNTBLANK(H117),COUNTBLANK(H118),COUNTBLANK(H132),COUNTBLANK(H133))=0,(H118+H133)/(H117+H132),"-")</f>
        <v>-</v>
      </c>
      <c r="P119" s="338" t="s">
        <v>634</v>
      </c>
      <c r="Q119" s="390" t="s">
        <v>218</v>
      </c>
    </row>
    <row r="120" spans="1:17" s="2" customFormat="1" ht="28.5" customHeight="1" x14ac:dyDescent="0.2">
      <c r="B120" s="264" t="s">
        <v>162</v>
      </c>
      <c r="C120" s="254" t="s">
        <v>204</v>
      </c>
      <c r="D120" s="1537"/>
      <c r="E120" s="1542"/>
      <c r="F120" s="780"/>
      <c r="G120" s="1542"/>
      <c r="H120" s="780"/>
      <c r="I120" s="1546"/>
      <c r="J120" s="781"/>
      <c r="K120" s="694"/>
      <c r="L120" s="266" t="s">
        <v>91</v>
      </c>
      <c r="M120" s="272"/>
      <c r="N120" s="273"/>
      <c r="O120" s="298"/>
      <c r="P120" s="301"/>
      <c r="Q120" s="376"/>
    </row>
    <row r="121" spans="1:17" s="2" customFormat="1" ht="28.5" customHeight="1" x14ac:dyDescent="0.2">
      <c r="B121" s="264" t="s">
        <v>163</v>
      </c>
      <c r="C121" s="246" t="s">
        <v>205</v>
      </c>
      <c r="D121" s="1537"/>
      <c r="E121" s="1542"/>
      <c r="F121" s="780"/>
      <c r="G121" s="1542"/>
      <c r="H121" s="780"/>
      <c r="I121" s="1546"/>
      <c r="J121" s="781"/>
      <c r="K121" s="694"/>
      <c r="L121" s="324" t="s">
        <v>83</v>
      </c>
      <c r="M121" s="325" t="str">
        <f>IF(SUM(COUNTBLANK(D117),COUNTBLANK(D120),COUNTBLANK(D126),COUNTBLANK(D129))=0,(D120-D126-D129)/D117,"-")</f>
        <v>-</v>
      </c>
      <c r="N121" s="326" t="str">
        <f>IF(SUM(COUNTBLANK(F117),COUNTBLANK(F120),COUNTBLANK(F126),COUNTBLANK(F129))=0,(F120-F126-F129)/F117,"-")</f>
        <v>-</v>
      </c>
      <c r="O121" s="327" t="str">
        <f>IF(SUM(COUNTBLANK(H117),COUNTBLANK(H120),COUNTBLANK(H126),COUNTBLANK(H129))=0,(H120-H126-H129)/H117,"-")</f>
        <v>-</v>
      </c>
      <c r="P121" s="328" t="s">
        <v>190</v>
      </c>
      <c r="Q121" s="388" t="s">
        <v>306</v>
      </c>
    </row>
    <row r="122" spans="1:17" s="2" customFormat="1" ht="28.5" customHeight="1" x14ac:dyDescent="0.2">
      <c r="B122" s="264" t="s">
        <v>164</v>
      </c>
      <c r="C122" s="246" t="s">
        <v>206</v>
      </c>
      <c r="D122" s="1537"/>
      <c r="E122" s="1542"/>
      <c r="F122" s="780"/>
      <c r="G122" s="1542"/>
      <c r="H122" s="780"/>
      <c r="I122" s="1546"/>
      <c r="J122" s="781"/>
      <c r="K122" s="694"/>
      <c r="L122" s="324" t="s">
        <v>84</v>
      </c>
      <c r="M122" s="325" t="str">
        <f>IF(SUM(COUNTBLANK(D121),COUNTBLANK(D127))=0,D127/D121,"-")</f>
        <v>-</v>
      </c>
      <c r="N122" s="326" t="str">
        <f>IF(SUM(COUNTBLANK(F121),COUNTBLANK(F127))=0,F127/F121,"-")</f>
        <v>-</v>
      </c>
      <c r="O122" s="327" t="str">
        <f t="shared" ref="O122:O123" si="1">IF(SUM(COUNTBLANK(H121),COUNTBLANK(H127))=0,H127/H121,"-")</f>
        <v>-</v>
      </c>
      <c r="P122" s="328" t="s">
        <v>191</v>
      </c>
      <c r="Q122" s="388" t="s">
        <v>315</v>
      </c>
    </row>
    <row r="123" spans="1:17" s="2" customFormat="1" ht="28.5" customHeight="1" x14ac:dyDescent="0.2">
      <c r="B123" s="264" t="s">
        <v>165</v>
      </c>
      <c r="C123" s="246" t="s">
        <v>278</v>
      </c>
      <c r="D123" s="1549"/>
      <c r="E123" s="1551"/>
      <c r="F123" s="1533"/>
      <c r="G123" s="1551"/>
      <c r="H123" s="1533"/>
      <c r="I123" s="1554"/>
      <c r="J123" s="792"/>
      <c r="K123" s="694"/>
      <c r="L123" s="337" t="s">
        <v>85</v>
      </c>
      <c r="M123" s="334" t="str">
        <f>IF(SUM(COUNTBLANK(D122),COUNTBLANK(D128))=0,D128/D122,"-")</f>
        <v>-</v>
      </c>
      <c r="N123" s="335" t="str">
        <f>IF(SUM(COUNTBLANK(F122),COUNTBLANK(F128))=0,F128/F122,"-")</f>
        <v>-</v>
      </c>
      <c r="O123" s="336" t="str">
        <f t="shared" si="1"/>
        <v>-</v>
      </c>
      <c r="P123" s="338" t="s">
        <v>309</v>
      </c>
      <c r="Q123" s="390" t="s">
        <v>316</v>
      </c>
    </row>
    <row r="124" spans="1:17" s="2" customFormat="1" ht="28.5" customHeight="1" x14ac:dyDescent="0.2">
      <c r="B124" s="265" t="s">
        <v>166</v>
      </c>
      <c r="C124" s="247" t="s">
        <v>284</v>
      </c>
      <c r="D124" s="1538"/>
      <c r="E124" s="1543"/>
      <c r="F124" s="784"/>
      <c r="G124" s="1543"/>
      <c r="H124" s="784"/>
      <c r="I124" s="1547"/>
      <c r="J124" s="785"/>
      <c r="K124" s="694"/>
      <c r="L124" s="266" t="s">
        <v>89</v>
      </c>
      <c r="M124" s="272"/>
      <c r="N124" s="273"/>
      <c r="O124" s="298"/>
      <c r="P124" s="301"/>
      <c r="Q124" s="376"/>
    </row>
    <row r="125" spans="1:17" s="2" customFormat="1" ht="28.5" customHeight="1" x14ac:dyDescent="0.2">
      <c r="B125" s="266" t="s">
        <v>48</v>
      </c>
      <c r="C125" s="130"/>
      <c r="D125" s="1539"/>
      <c r="E125" s="131"/>
      <c r="F125" s="291"/>
      <c r="G125" s="131"/>
      <c r="H125" s="291"/>
      <c r="I125" s="133"/>
      <c r="J125" s="220"/>
      <c r="K125" s="694"/>
      <c r="L125" s="324" t="s">
        <v>177</v>
      </c>
      <c r="M125" s="325" t="str">
        <f>IF(SUM(COUNTBLANK(D117),COUNTBLANK(D124),COUNTBLANK(D128))=0,(D117-D124+D128)/D117,"-")</f>
        <v>-</v>
      </c>
      <c r="N125" s="326" t="str">
        <f>IF(SUM(COUNTBLANK(F117),COUNTBLANK(F124),COUNTBLANK(F128))=0,(F117-F124+F128)/F117,"-")</f>
        <v>-</v>
      </c>
      <c r="O125" s="327" t="str">
        <f>IF(SUM(COUNTBLANK(H117),COUNTBLANK(H124),COUNTBLANK(H128))=0,(H117-H124+H128)/H117,"-")</f>
        <v>-</v>
      </c>
      <c r="P125" s="328" t="s">
        <v>312</v>
      </c>
      <c r="Q125" s="390" t="s">
        <v>310</v>
      </c>
    </row>
    <row r="126" spans="1:17" s="70" customFormat="1" ht="28.5" customHeight="1" x14ac:dyDescent="0.2">
      <c r="A126" s="69"/>
      <c r="B126" s="264" t="s">
        <v>167</v>
      </c>
      <c r="C126" s="246" t="s">
        <v>289</v>
      </c>
      <c r="D126" s="1537"/>
      <c r="E126" s="1542"/>
      <c r="F126" s="780"/>
      <c r="G126" s="1542"/>
      <c r="H126" s="780"/>
      <c r="I126" s="1546"/>
      <c r="J126" s="781"/>
      <c r="K126" s="78"/>
      <c r="L126" s="324" t="s">
        <v>280</v>
      </c>
      <c r="M126" s="325" t="str">
        <f>IF(SUM(COUNTBLANK(D117),COUNTBLANK(D123),COUNTBLANK(D128))=0,(D117-D123+D128)/D117,"-")</f>
        <v>-</v>
      </c>
      <c r="N126" s="326" t="str">
        <f>IF(SUM(COUNTBLANK(F117),COUNTBLANK(F123),COUNTBLANK(F128))=0,(F117-F123+F128)/F117,"-")</f>
        <v>-</v>
      </c>
      <c r="O126" s="327" t="str">
        <f>IF(SUM(COUNTBLANK(H117),COUNTBLANK(H123),COUNTBLANK(H128))=0,(H117-H123+H128)/H117,"-")</f>
        <v>-</v>
      </c>
      <c r="P126" s="328" t="s">
        <v>313</v>
      </c>
      <c r="Q126" s="390" t="s">
        <v>311</v>
      </c>
    </row>
    <row r="127" spans="1:17" s="2" customFormat="1" ht="28.5" customHeight="1" x14ac:dyDescent="0.2">
      <c r="B127" s="264" t="s">
        <v>168</v>
      </c>
      <c r="C127" s="246" t="s">
        <v>290</v>
      </c>
      <c r="D127" s="1537"/>
      <c r="E127" s="1542"/>
      <c r="F127" s="780"/>
      <c r="G127" s="1542"/>
      <c r="H127" s="780"/>
      <c r="I127" s="1546"/>
      <c r="J127" s="781"/>
      <c r="K127" s="694"/>
      <c r="L127" s="324" t="s">
        <v>281</v>
      </c>
      <c r="M127" s="325" t="str">
        <f>IF(SUM(COUNTBLANK(D123),COUNTBLANK(D128))=0,D128/D123,"-")</f>
        <v>-</v>
      </c>
      <c r="N127" s="326" t="str">
        <f>IF(SUM(COUNTBLANK(F123),COUNTBLANK(F128))=0,F128/F123,"-")</f>
        <v>-</v>
      </c>
      <c r="O127" s="327" t="str">
        <f>IF(SUM(COUNTBLANK(H123),COUNTBLANK(H128))=0,H128/H123,"-")</f>
        <v>-</v>
      </c>
      <c r="P127" s="328" t="s">
        <v>192</v>
      </c>
      <c r="Q127" s="390" t="s">
        <v>317</v>
      </c>
    </row>
    <row r="128" spans="1:17" s="2" customFormat="1" ht="28.5" customHeight="1" x14ac:dyDescent="0.2">
      <c r="B128" s="264" t="s">
        <v>169</v>
      </c>
      <c r="C128" s="246" t="s">
        <v>291</v>
      </c>
      <c r="D128" s="1537"/>
      <c r="E128" s="1542"/>
      <c r="F128" s="780"/>
      <c r="G128" s="1542"/>
      <c r="H128" s="780"/>
      <c r="I128" s="1546"/>
      <c r="J128" s="781"/>
      <c r="K128" s="694"/>
      <c r="L128" s="266" t="s">
        <v>86</v>
      </c>
      <c r="M128" s="272"/>
      <c r="N128" s="273"/>
      <c r="O128" s="298"/>
      <c r="P128" s="301"/>
      <c r="Q128" s="376"/>
    </row>
    <row r="129" spans="1:17" s="2" customFormat="1" ht="28.5" customHeight="1" x14ac:dyDescent="0.2">
      <c r="B129" s="264" t="s">
        <v>170</v>
      </c>
      <c r="C129" s="254" t="s">
        <v>656</v>
      </c>
      <c r="D129" s="1537"/>
      <c r="E129" s="1542"/>
      <c r="F129" s="780"/>
      <c r="G129" s="1542"/>
      <c r="H129" s="780"/>
      <c r="I129" s="1546"/>
      <c r="J129" s="781"/>
      <c r="K129" s="694"/>
      <c r="L129" s="324" t="s">
        <v>178</v>
      </c>
      <c r="M129" s="334" t="str">
        <f>IF(SUM(COUNTBLANK(D117),COUNTBLANK(D132),COUNTBLANK(D133))=0,D133/(D117+D132),"-")</f>
        <v>-</v>
      </c>
      <c r="N129" s="335" t="str">
        <f>IF(SUM(COUNTBLANK(F117),COUNTBLANK(F132),COUNTBLANK(F133))=0,F133/(F117+F132),"-")</f>
        <v>-</v>
      </c>
      <c r="O129" s="336" t="str">
        <f>IF(SUM(COUNTBLANK(H117),COUNTBLANK(H132),COUNTBLANK(H133))=0,H133/(H117+H132),"-")</f>
        <v>-</v>
      </c>
      <c r="P129" s="328" t="s">
        <v>635</v>
      </c>
      <c r="Q129" s="390" t="s">
        <v>219</v>
      </c>
    </row>
    <row r="130" spans="1:17" s="2" customFormat="1" ht="28.5" customHeight="1" x14ac:dyDescent="0.2">
      <c r="B130" s="1556" t="s">
        <v>171</v>
      </c>
      <c r="C130" s="1557" t="s">
        <v>631</v>
      </c>
      <c r="D130" s="1558"/>
      <c r="E130" s="1559"/>
      <c r="F130" s="1560"/>
      <c r="G130" s="1559"/>
      <c r="H130" s="1560"/>
      <c r="I130" s="1567"/>
      <c r="J130" s="1561"/>
      <c r="K130" s="1318"/>
      <c r="L130" s="266" t="s">
        <v>90</v>
      </c>
      <c r="M130" s="272"/>
      <c r="N130" s="273"/>
      <c r="O130" s="298"/>
      <c r="P130" s="301"/>
      <c r="Q130" s="376"/>
    </row>
    <row r="131" spans="1:17" s="2" customFormat="1" ht="28.5" customHeight="1" x14ac:dyDescent="0.2">
      <c r="B131" s="266" t="s">
        <v>49</v>
      </c>
      <c r="C131" s="130"/>
      <c r="D131" s="1539"/>
      <c r="E131" s="131"/>
      <c r="F131" s="291"/>
      <c r="G131" s="131"/>
      <c r="H131" s="291"/>
      <c r="I131" s="133"/>
      <c r="J131" s="220"/>
      <c r="K131" s="694"/>
      <c r="L131" s="324" t="s">
        <v>87</v>
      </c>
      <c r="M131" s="325" t="str">
        <f>IF(SUM(COUNTBLANK(D117),COUNTBLANK(D129))=0,D117/D129,"-")</f>
        <v>-</v>
      </c>
      <c r="N131" s="326" t="str">
        <f>IF(SUM(COUNTBLANK(F117),COUNTBLANK(F129))=0,F117/F129,"-")</f>
        <v>-</v>
      </c>
      <c r="O131" s="327" t="str">
        <f>IF(SUM(COUNTBLANK(H117),COUNTBLANK(H129))=0,H117/H129,"-")</f>
        <v>-</v>
      </c>
      <c r="P131" s="328" t="s">
        <v>196</v>
      </c>
      <c r="Q131" s="388" t="s">
        <v>220</v>
      </c>
    </row>
    <row r="132" spans="1:17" s="2" customFormat="1" ht="28.5" customHeight="1" thickBot="1" x14ac:dyDescent="0.25">
      <c r="B132" s="264" t="s">
        <v>172</v>
      </c>
      <c r="C132" s="246" t="s">
        <v>50</v>
      </c>
      <c r="D132" s="1537"/>
      <c r="E132" s="1542"/>
      <c r="F132" s="780"/>
      <c r="G132" s="1542"/>
      <c r="H132" s="780"/>
      <c r="I132" s="1546"/>
      <c r="J132" s="781"/>
      <c r="K132" s="694"/>
      <c r="L132" s="329" t="s">
        <v>88</v>
      </c>
      <c r="M132" s="330" t="str">
        <f>IF(SUM(COUNTBLANK(D117),COUNTBLANK(D129),COUNTBLANK(D132))=0,(D117+D132)/D129,"-")</f>
        <v>-</v>
      </c>
      <c r="N132" s="331" t="str">
        <f>IF(SUM(COUNTBLANK(F117),COUNTBLANK(F129),COUNTBLANK(F132))=0,(F117+F132)/F129,"-")</f>
        <v>-</v>
      </c>
      <c r="O132" s="332" t="str">
        <f>IF(SUM(COUNTBLANK(H117),COUNTBLANK(H129),COUNTBLANK(H132))=0,(H117+H132)/H129,"-")</f>
        <v>-</v>
      </c>
      <c r="P132" s="333" t="s">
        <v>636</v>
      </c>
      <c r="Q132" s="389" t="s">
        <v>221</v>
      </c>
    </row>
    <row r="133" spans="1:17" s="2" customFormat="1" ht="28.5" customHeight="1" x14ac:dyDescent="0.2">
      <c r="B133" s="265" t="s">
        <v>173</v>
      </c>
      <c r="C133" s="698" t="s">
        <v>657</v>
      </c>
      <c r="D133" s="1538"/>
      <c r="E133" s="1543"/>
      <c r="F133" s="784"/>
      <c r="G133" s="1543"/>
      <c r="H133" s="784"/>
      <c r="I133" s="1547"/>
      <c r="J133" s="785"/>
      <c r="K133" s="694"/>
    </row>
    <row r="134" spans="1:17" s="2" customFormat="1" ht="28.5" customHeight="1" x14ac:dyDescent="0.2">
      <c r="B134" s="699" t="s">
        <v>174</v>
      </c>
      <c r="C134" s="700" t="s">
        <v>658</v>
      </c>
      <c r="D134" s="1540"/>
      <c r="E134" s="1544"/>
      <c r="F134" s="788"/>
      <c r="G134" s="1544"/>
      <c r="H134" s="788"/>
      <c r="I134" s="1548"/>
      <c r="J134" s="701"/>
      <c r="K134" s="694"/>
    </row>
    <row r="135" spans="1:17" s="2" customFormat="1" ht="28.5" customHeight="1" thickBot="1" x14ac:dyDescent="0.25">
      <c r="B135" s="268" t="s">
        <v>175</v>
      </c>
      <c r="C135" s="292" t="s">
        <v>659</v>
      </c>
      <c r="D135" s="1550"/>
      <c r="E135" s="1552"/>
      <c r="F135" s="791"/>
      <c r="G135" s="1552"/>
      <c r="H135" s="791"/>
      <c r="I135" s="1555"/>
      <c r="J135" s="293"/>
      <c r="K135" s="694"/>
    </row>
    <row r="136" spans="1:17" s="2" customFormat="1" ht="30.75" customHeight="1" x14ac:dyDescent="0.2">
      <c r="B136" s="1858" t="s">
        <v>576</v>
      </c>
      <c r="C136" s="1859"/>
      <c r="D136" s="1860" t="str">
        <f>'5 risk metrics checks'!D131&amp;'5 risk metrics checks'!D132&amp;'5 risk metrics checks'!D133&amp;'5 risk metrics checks'!D134</f>
        <v/>
      </c>
      <c r="E136" s="1860"/>
      <c r="F136" s="1860"/>
      <c r="G136" s="1860"/>
      <c r="H136" s="1860"/>
      <c r="I136" s="1860"/>
      <c r="J136" s="1860"/>
      <c r="K136" s="1861"/>
      <c r="L136" s="1861"/>
      <c r="M136" s="1861"/>
      <c r="N136" s="1862"/>
    </row>
    <row r="137" spans="1:17" s="2" customFormat="1" ht="24.75" customHeight="1" x14ac:dyDescent="0.2">
      <c r="B137" s="1863" t="s">
        <v>577</v>
      </c>
      <c r="C137" s="1864"/>
      <c r="D137" s="1865" t="str">
        <f>'5 risk metrics checks'!E131&amp;'5 risk metrics checks'!E132&amp;'5 risk metrics checks'!E133&amp;'5 risk metrics checks'!E134</f>
        <v/>
      </c>
      <c r="E137" s="1865"/>
      <c r="F137" s="1865"/>
      <c r="G137" s="1865"/>
      <c r="H137" s="1865"/>
      <c r="I137" s="1865"/>
      <c r="J137" s="1865"/>
      <c r="K137" s="1865"/>
      <c r="L137" s="1865"/>
      <c r="M137" s="1865"/>
      <c r="N137" s="1866"/>
    </row>
    <row r="138" spans="1:17" s="2" customFormat="1" ht="27.75" customHeight="1" x14ac:dyDescent="0.2">
      <c r="B138" s="1867" t="s">
        <v>578</v>
      </c>
      <c r="C138" s="1868"/>
      <c r="D138" s="1869" t="str">
        <f>'5 risk metrics checks'!F131&amp;'5 risk metrics checks'!F132&amp;'5 risk metrics checks'!F133&amp;'5 risk metrics checks'!F134</f>
        <v/>
      </c>
      <c r="E138" s="1869"/>
      <c r="F138" s="1869"/>
      <c r="G138" s="1869"/>
      <c r="H138" s="1869"/>
      <c r="I138" s="1869"/>
      <c r="J138" s="1869"/>
      <c r="K138" s="1869"/>
      <c r="L138" s="1869"/>
      <c r="M138" s="1869"/>
      <c r="N138" s="1870"/>
    </row>
    <row r="139" spans="1:17" s="20" customFormat="1" ht="20.100000000000001" customHeight="1" x14ac:dyDescent="0.2">
      <c r="A139" s="3"/>
      <c r="B139" s="3"/>
      <c r="C139" s="217"/>
      <c r="D139" s="727"/>
      <c r="E139" s="727"/>
      <c r="F139" s="727"/>
      <c r="G139" s="727"/>
      <c r="H139" s="727"/>
      <c r="I139" s="727"/>
      <c r="J139" s="727"/>
      <c r="K139" s="727"/>
      <c r="L139" s="727"/>
      <c r="M139" s="727"/>
      <c r="N139" s="727"/>
      <c r="O139" s="727"/>
      <c r="P139" s="727"/>
    </row>
    <row r="140" spans="1:17" s="2" customFormat="1" ht="20.100000000000001" customHeight="1" x14ac:dyDescent="0.2">
      <c r="C140" s="7"/>
      <c r="D140" s="7"/>
      <c r="E140" s="7"/>
      <c r="F140" s="7"/>
      <c r="G140" s="7"/>
      <c r="H140" s="7"/>
      <c r="I140" s="7"/>
      <c r="J140" s="7"/>
      <c r="K140" s="7"/>
      <c r="L140" s="7"/>
      <c r="M140" s="7"/>
      <c r="N140" s="7"/>
      <c r="O140" s="7"/>
      <c r="P140" s="7"/>
    </row>
    <row r="141" spans="1:17" s="2" customFormat="1" ht="14.25" customHeight="1" x14ac:dyDescent="0.25">
      <c r="B141" s="129" t="s">
        <v>153</v>
      </c>
      <c r="C141" s="120"/>
      <c r="D141" s="7"/>
      <c r="E141" s="7"/>
      <c r="F141" s="7"/>
      <c r="G141" s="7"/>
      <c r="H141" s="7"/>
      <c r="I141" s="7"/>
      <c r="J141" s="7"/>
      <c r="K141" s="7"/>
      <c r="L141" s="7"/>
      <c r="M141" s="7"/>
      <c r="N141" s="7"/>
      <c r="O141" s="7"/>
      <c r="P141" s="7"/>
    </row>
    <row r="142" spans="1:17" s="2" customFormat="1" ht="9.9499999999999993" customHeight="1" x14ac:dyDescent="0.2">
      <c r="C142" s="7"/>
      <c r="D142" s="7"/>
      <c r="E142" s="7"/>
      <c r="F142" s="7"/>
      <c r="G142" s="7"/>
      <c r="H142" s="7"/>
      <c r="I142" s="7"/>
      <c r="J142" s="7"/>
      <c r="K142" s="7"/>
      <c r="L142" s="7"/>
      <c r="M142" s="7"/>
      <c r="N142" s="7"/>
      <c r="O142" s="7"/>
      <c r="P142" s="7"/>
    </row>
    <row r="143" spans="1:17" s="2" customFormat="1" ht="34.35" customHeight="1" x14ac:dyDescent="0.2">
      <c r="B143" s="280" t="s">
        <v>179</v>
      </c>
      <c r="C143" s="278"/>
      <c r="D143" s="281"/>
      <c r="E143" s="281"/>
      <c r="F143" s="282"/>
      <c r="G143" s="282"/>
      <c r="H143" s="281"/>
      <c r="I143" s="281"/>
      <c r="J143" s="281"/>
      <c r="K143" s="76"/>
      <c r="L143" s="277" t="s">
        <v>93</v>
      </c>
      <c r="P143" s="277"/>
    </row>
    <row r="144" spans="1:17" s="2" customFormat="1" ht="14.25" customHeight="1" x14ac:dyDescent="0.2">
      <c r="B144" s="280"/>
      <c r="C144" s="278"/>
      <c r="D144" s="201" t="s">
        <v>1</v>
      </c>
      <c r="E144" s="201" t="s">
        <v>2</v>
      </c>
      <c r="F144" s="202" t="s">
        <v>3</v>
      </c>
      <c r="G144" s="202" t="s">
        <v>97</v>
      </c>
      <c r="H144" s="201" t="s">
        <v>4</v>
      </c>
      <c r="I144" s="201" t="s">
        <v>5</v>
      </c>
      <c r="J144" s="201" t="s">
        <v>6</v>
      </c>
      <c r="K144" s="67"/>
      <c r="L144" s="277"/>
      <c r="M144" s="697"/>
      <c r="N144" s="697"/>
      <c r="O144" s="697"/>
      <c r="P144" s="277"/>
    </row>
    <row r="145" spans="1:17" s="2" customFormat="1" ht="15" customHeight="1" x14ac:dyDescent="0.2">
      <c r="C145" s="279"/>
      <c r="D145" s="1875" t="str">
        <f>'4 classification'!C128</f>
        <v>Structured Financial Vehicles</v>
      </c>
      <c r="E145" s="1320"/>
      <c r="F145" s="1812" t="s">
        <v>59</v>
      </c>
      <c r="G145" s="1320"/>
      <c r="H145" s="1812" t="s">
        <v>74</v>
      </c>
      <c r="I145" s="1534"/>
      <c r="J145" s="1877" t="s">
        <v>198</v>
      </c>
      <c r="K145" s="67"/>
      <c r="M145" s="1903" t="str">
        <f>D145</f>
        <v>Structured Financial Vehicles</v>
      </c>
      <c r="N145" s="1899" t="str">
        <f>F145</f>
        <v>Entity Type 2</v>
      </c>
      <c r="O145" s="1901" t="str">
        <f>H145</f>
        <v>Entity Type 3</v>
      </c>
    </row>
    <row r="146" spans="1:17" s="2" customFormat="1" ht="50.1" customHeight="1" thickBot="1" x14ac:dyDescent="0.25">
      <c r="C146" s="279"/>
      <c r="D146" s="1823"/>
      <c r="E146" s="1541" t="s">
        <v>660</v>
      </c>
      <c r="F146" s="1876"/>
      <c r="G146" s="1541" t="s">
        <v>660</v>
      </c>
      <c r="H146" s="1876"/>
      <c r="I146" s="1541" t="s">
        <v>660</v>
      </c>
      <c r="J146" s="1878"/>
      <c r="K146" s="67"/>
      <c r="M146" s="1904"/>
      <c r="N146" s="1900"/>
      <c r="O146" s="1902"/>
      <c r="P146" s="1535" t="s">
        <v>181</v>
      </c>
      <c r="Q146" s="1474" t="s">
        <v>217</v>
      </c>
    </row>
    <row r="147" spans="1:17" s="2" customFormat="1" ht="28.5" customHeight="1" x14ac:dyDescent="0.2">
      <c r="B147" s="263" t="s">
        <v>157</v>
      </c>
      <c r="C147" s="222"/>
      <c r="D147" s="1536"/>
      <c r="E147" s="113"/>
      <c r="F147" s="290"/>
      <c r="G147" s="113"/>
      <c r="H147" s="290"/>
      <c r="I147" s="1545"/>
      <c r="J147" s="218"/>
      <c r="K147" s="694"/>
      <c r="L147" s="271" t="s">
        <v>92</v>
      </c>
      <c r="M147" s="218"/>
      <c r="N147" s="219"/>
      <c r="O147" s="295"/>
      <c r="P147" s="300"/>
      <c r="Q147" s="377"/>
    </row>
    <row r="148" spans="1:17" s="2" customFormat="1" ht="28.5" customHeight="1" x14ac:dyDescent="0.2">
      <c r="B148" s="264" t="s">
        <v>159</v>
      </c>
      <c r="C148" s="246" t="s">
        <v>200</v>
      </c>
      <c r="D148" s="1537"/>
      <c r="E148" s="1542"/>
      <c r="F148" s="780"/>
      <c r="G148" s="1542"/>
      <c r="H148" s="780"/>
      <c r="I148" s="1546"/>
      <c r="J148" s="781"/>
      <c r="K148" s="694"/>
      <c r="L148" s="309" t="s">
        <v>80</v>
      </c>
      <c r="M148" s="310" t="str">
        <f>IF(SUM(COUNTBLANK(D148),COUNTBLANK(D149))=0,D149/D148,"-")</f>
        <v>-</v>
      </c>
      <c r="N148" s="311" t="str">
        <f>IF(SUM(COUNTBLANK(F148),COUNTBLANK(F149))=0,F149/F148,"-")</f>
        <v>-</v>
      </c>
      <c r="O148" s="312" t="str">
        <f>IF(SUM(COUNTBLANK(H148),COUNTBLANK(H149))=0,H149/H148,"-")</f>
        <v>-</v>
      </c>
      <c r="P148" s="313" t="s">
        <v>188</v>
      </c>
      <c r="Q148" s="385" t="s">
        <v>208</v>
      </c>
    </row>
    <row r="149" spans="1:17" s="2" customFormat="1" ht="28.5" customHeight="1" x14ac:dyDescent="0.2">
      <c r="B149" s="264" t="s">
        <v>160</v>
      </c>
      <c r="C149" s="246" t="s">
        <v>203</v>
      </c>
      <c r="D149" s="1537"/>
      <c r="E149" s="1542"/>
      <c r="F149" s="780"/>
      <c r="G149" s="1542"/>
      <c r="H149" s="780"/>
      <c r="I149" s="1546"/>
      <c r="J149" s="781"/>
      <c r="K149" s="694"/>
      <c r="L149" s="309" t="s">
        <v>82</v>
      </c>
      <c r="M149" s="310" t="str">
        <f>IF(SUM(COUNTBLANK(D148),COUNTBLANK(D150))=0,D150/D148,"-")</f>
        <v>-</v>
      </c>
      <c r="N149" s="311" t="str">
        <f>IF(SUM(COUNTBLANK(F148),COUNTBLANK(F150))=0,F150/F148,"-")</f>
        <v>-</v>
      </c>
      <c r="O149" s="312" t="str">
        <f>IF(SUM(COUNTBLANK(H148),COUNTBLANK(H150))=0,H150/H148,"-")</f>
        <v>-</v>
      </c>
      <c r="P149" s="313" t="s">
        <v>182</v>
      </c>
      <c r="Q149" s="385" t="s">
        <v>209</v>
      </c>
    </row>
    <row r="150" spans="1:17" s="2" customFormat="1" ht="28.5" customHeight="1" x14ac:dyDescent="0.2">
      <c r="B150" s="264" t="s">
        <v>161</v>
      </c>
      <c r="C150" s="375" t="s">
        <v>207</v>
      </c>
      <c r="D150" s="1537"/>
      <c r="E150" s="1542"/>
      <c r="F150" s="780"/>
      <c r="G150" s="1542"/>
      <c r="H150" s="780"/>
      <c r="I150" s="1546"/>
      <c r="J150" s="781"/>
      <c r="K150" s="694"/>
      <c r="L150" s="322" t="s">
        <v>81</v>
      </c>
      <c r="M150" s="319" t="str">
        <f>IF(SUM(COUNTBLANK(D148),COUNTBLANK(D149),COUNTBLANK(D162),COUNTBLANK(D163))=0,(D149+D163)/(D148+D162),"-")</f>
        <v>-</v>
      </c>
      <c r="N150" s="320" t="str">
        <f>IF(SUM(COUNTBLANK(F148),COUNTBLANK(F149),COUNTBLANK(F162),COUNTBLANK(F163))=0,(F149+F163)/(F148+F162),"-")</f>
        <v>-</v>
      </c>
      <c r="O150" s="321" t="str">
        <f>IF(SUM(COUNTBLANK(H148),COUNTBLANK(H149),COUNTBLANK(H162),COUNTBLANK(H163))=0,(H149+H163)/(H148+H162),"-")</f>
        <v>-</v>
      </c>
      <c r="P150" s="323" t="s">
        <v>189</v>
      </c>
      <c r="Q150" s="387" t="s">
        <v>218</v>
      </c>
    </row>
    <row r="151" spans="1:17" s="2" customFormat="1" ht="28.5" customHeight="1" x14ac:dyDescent="0.2">
      <c r="B151" s="264" t="s">
        <v>162</v>
      </c>
      <c r="C151" s="254" t="s">
        <v>204</v>
      </c>
      <c r="D151" s="1537"/>
      <c r="E151" s="1542"/>
      <c r="F151" s="780"/>
      <c r="G151" s="1542"/>
      <c r="H151" s="780"/>
      <c r="I151" s="1546"/>
      <c r="J151" s="781"/>
      <c r="K151" s="694"/>
      <c r="L151" s="266" t="s">
        <v>91</v>
      </c>
      <c r="M151" s="272"/>
      <c r="N151" s="273"/>
      <c r="O151" s="298"/>
      <c r="P151" s="301"/>
      <c r="Q151" s="376"/>
    </row>
    <row r="152" spans="1:17" s="2" customFormat="1" ht="28.5" customHeight="1" x14ac:dyDescent="0.2">
      <c r="B152" s="264" t="s">
        <v>163</v>
      </c>
      <c r="C152" s="246" t="s">
        <v>205</v>
      </c>
      <c r="D152" s="1537"/>
      <c r="E152" s="1542"/>
      <c r="F152" s="780"/>
      <c r="G152" s="1542"/>
      <c r="H152" s="780"/>
      <c r="I152" s="1546"/>
      <c r="J152" s="781"/>
      <c r="K152" s="694"/>
      <c r="L152" s="309" t="s">
        <v>83</v>
      </c>
      <c r="M152" s="310" t="str">
        <f>IF(SUM(COUNTBLANK(D148),COUNTBLANK(D151),COUNTBLANK(D157),COUNTBLANK(D160))=0,(D151-D157-D160)/D148,"-")</f>
        <v>-</v>
      </c>
      <c r="N152" s="311" t="str">
        <f>IF(SUM(COUNTBLANK(F148),COUNTBLANK(F151),COUNTBLANK(F157),COUNTBLANK(F160))=0,(F151-F157-F160)/F148,"-")</f>
        <v>-</v>
      </c>
      <c r="O152" s="312" t="str">
        <f>IF(SUM(COUNTBLANK(H148),COUNTBLANK(H151),COUNTBLANK(H157),COUNTBLANK(H160))=0,(H151-H157-H160)/H148,"-")</f>
        <v>-</v>
      </c>
      <c r="P152" s="313" t="s">
        <v>190</v>
      </c>
      <c r="Q152" s="385" t="s">
        <v>306</v>
      </c>
    </row>
    <row r="153" spans="1:17" s="2" customFormat="1" ht="28.5" customHeight="1" x14ac:dyDescent="0.2">
      <c r="B153" s="264" t="s">
        <v>164</v>
      </c>
      <c r="C153" s="246" t="s">
        <v>206</v>
      </c>
      <c r="D153" s="1537"/>
      <c r="E153" s="1542"/>
      <c r="F153" s="780"/>
      <c r="G153" s="1542"/>
      <c r="H153" s="780"/>
      <c r="I153" s="1546"/>
      <c r="J153" s="781"/>
      <c r="K153" s="694"/>
      <c r="L153" s="309" t="s">
        <v>84</v>
      </c>
      <c r="M153" s="310" t="str">
        <f>IF(SUM(COUNTBLANK(D152),COUNTBLANK(D158))=0,D158/D152,"-")</f>
        <v>-</v>
      </c>
      <c r="N153" s="311" t="str">
        <f>IF(SUM(COUNTBLANK(F152),COUNTBLANK(F158))=0,F158/F152,"-")</f>
        <v>-</v>
      </c>
      <c r="O153" s="312" t="str">
        <f t="shared" ref="O153:O154" si="2">IF(SUM(COUNTBLANK(H152),COUNTBLANK(H158))=0,H158/H152,"-")</f>
        <v>-</v>
      </c>
      <c r="P153" s="313" t="s">
        <v>191</v>
      </c>
      <c r="Q153" s="385" t="s">
        <v>315</v>
      </c>
    </row>
    <row r="154" spans="1:17" s="2" customFormat="1" ht="28.5" customHeight="1" x14ac:dyDescent="0.2">
      <c r="B154" s="264" t="s">
        <v>165</v>
      </c>
      <c r="C154" s="246" t="s">
        <v>278</v>
      </c>
      <c r="D154" s="1549"/>
      <c r="E154" s="1551"/>
      <c r="F154" s="1533"/>
      <c r="G154" s="1551"/>
      <c r="H154" s="1533"/>
      <c r="I154" s="1554"/>
      <c r="J154" s="792"/>
      <c r="K154" s="694"/>
      <c r="L154" s="322" t="s">
        <v>85</v>
      </c>
      <c r="M154" s="319" t="str">
        <f>IF(SUM(COUNTBLANK(D153),COUNTBLANK(D159))=0,D159/D153,"-")</f>
        <v>-</v>
      </c>
      <c r="N154" s="320" t="str">
        <f>IF(SUM(COUNTBLANK(F153),COUNTBLANK(F159))=0,F159/F153,"-")</f>
        <v>-</v>
      </c>
      <c r="O154" s="321" t="str">
        <f t="shared" si="2"/>
        <v>-</v>
      </c>
      <c r="P154" s="323" t="s">
        <v>309</v>
      </c>
      <c r="Q154" s="387" t="s">
        <v>316</v>
      </c>
    </row>
    <row r="155" spans="1:17" s="2" customFormat="1" ht="28.5" customHeight="1" x14ac:dyDescent="0.2">
      <c r="B155" s="265" t="s">
        <v>166</v>
      </c>
      <c r="C155" s="247" t="s">
        <v>284</v>
      </c>
      <c r="D155" s="1538"/>
      <c r="E155" s="1543"/>
      <c r="F155" s="784"/>
      <c r="G155" s="1543"/>
      <c r="H155" s="784"/>
      <c r="I155" s="1547"/>
      <c r="J155" s="785"/>
      <c r="K155" s="694"/>
      <c r="L155" s="266" t="s">
        <v>89</v>
      </c>
      <c r="M155" s="272"/>
      <c r="N155" s="273"/>
      <c r="O155" s="298"/>
      <c r="P155" s="301"/>
      <c r="Q155" s="376"/>
    </row>
    <row r="156" spans="1:17" s="2" customFormat="1" ht="28.5" customHeight="1" x14ac:dyDescent="0.2">
      <c r="B156" s="266" t="s">
        <v>48</v>
      </c>
      <c r="C156" s="130"/>
      <c r="D156" s="1539"/>
      <c r="E156" s="131"/>
      <c r="F156" s="291"/>
      <c r="G156" s="131"/>
      <c r="H156" s="291"/>
      <c r="I156" s="133"/>
      <c r="J156" s="220"/>
      <c r="K156" s="694"/>
      <c r="L156" s="309" t="s">
        <v>177</v>
      </c>
      <c r="M156" s="310" t="str">
        <f>IF(SUM(COUNTBLANK(D148),COUNTBLANK(D155),COUNTBLANK(D159))=0,(D148-D155+D159)/D148,"-")</f>
        <v>-</v>
      </c>
      <c r="N156" s="311" t="str">
        <f>IF(SUM(COUNTBLANK(F148),COUNTBLANK(F155),COUNTBLANK(F159))=0,(F148-F155+F159)/F148,"-")</f>
        <v>-</v>
      </c>
      <c r="O156" s="312" t="str">
        <f>IF(SUM(COUNTBLANK(H148),COUNTBLANK(H155),COUNTBLANK(H159))=0,(H148-H155+H159)/H148,"-")</f>
        <v>-</v>
      </c>
      <c r="P156" s="313" t="s">
        <v>312</v>
      </c>
      <c r="Q156" s="387" t="s">
        <v>310</v>
      </c>
    </row>
    <row r="157" spans="1:17" s="70" customFormat="1" ht="28.5" customHeight="1" x14ac:dyDescent="0.2">
      <c r="A157" s="69"/>
      <c r="B157" s="264" t="s">
        <v>167</v>
      </c>
      <c r="C157" s="246" t="s">
        <v>289</v>
      </c>
      <c r="D157" s="1537"/>
      <c r="E157" s="1542"/>
      <c r="F157" s="780"/>
      <c r="G157" s="1542"/>
      <c r="H157" s="780"/>
      <c r="I157" s="1546"/>
      <c r="J157" s="781"/>
      <c r="K157" s="78"/>
      <c r="L157" s="309" t="s">
        <v>280</v>
      </c>
      <c r="M157" s="310" t="str">
        <f>IF(SUM(COUNTBLANK(D148),COUNTBLANK(D154),COUNTBLANK(D159))=0,(D148-D154+D159)/D148,"-")</f>
        <v>-</v>
      </c>
      <c r="N157" s="311" t="str">
        <f>IF(SUM(COUNTBLANK(F148),COUNTBLANK(F154),COUNTBLANK(F159))=0,(F148-F154+F159)/F148,"-")</f>
        <v>-</v>
      </c>
      <c r="O157" s="312" t="str">
        <f>IF(SUM(COUNTBLANK(H148),COUNTBLANK(H154),COUNTBLANK(H159))=0,(H148-H154+H159)/H148,"-")</f>
        <v>-</v>
      </c>
      <c r="P157" s="313" t="s">
        <v>313</v>
      </c>
      <c r="Q157" s="387" t="s">
        <v>311</v>
      </c>
    </row>
    <row r="158" spans="1:17" s="2" customFormat="1" ht="28.5" customHeight="1" x14ac:dyDescent="0.2">
      <c r="B158" s="264" t="s">
        <v>168</v>
      </c>
      <c r="C158" s="246" t="s">
        <v>290</v>
      </c>
      <c r="D158" s="1537"/>
      <c r="E158" s="1542"/>
      <c r="F158" s="780"/>
      <c r="G158" s="1542"/>
      <c r="H158" s="780"/>
      <c r="I158" s="1546"/>
      <c r="J158" s="781"/>
      <c r="K158" s="694"/>
      <c r="L158" s="309" t="s">
        <v>281</v>
      </c>
      <c r="M158" s="310" t="str">
        <f>IF(SUM(COUNTBLANK(D154),COUNTBLANK(D159))=0,D159/D154,"-")</f>
        <v>-</v>
      </c>
      <c r="N158" s="311" t="str">
        <f>IF(SUM(COUNTBLANK(F154),COUNTBLANK(F159))=0,F159/F154,"-")</f>
        <v>-</v>
      </c>
      <c r="O158" s="312" t="str">
        <f>IF(SUM(COUNTBLANK(H154),COUNTBLANK(H159))=0,H159/H154,"-")</f>
        <v>-</v>
      </c>
      <c r="P158" s="313" t="s">
        <v>192</v>
      </c>
      <c r="Q158" s="387" t="s">
        <v>317</v>
      </c>
    </row>
    <row r="159" spans="1:17" s="2" customFormat="1" ht="28.5" customHeight="1" x14ac:dyDescent="0.2">
      <c r="B159" s="264" t="s">
        <v>169</v>
      </c>
      <c r="C159" s="246" t="s">
        <v>291</v>
      </c>
      <c r="D159" s="1537"/>
      <c r="E159" s="1542"/>
      <c r="F159" s="780"/>
      <c r="G159" s="1542"/>
      <c r="H159" s="780"/>
      <c r="I159" s="1546"/>
      <c r="J159" s="781"/>
      <c r="K159" s="694"/>
      <c r="L159" s="266" t="s">
        <v>86</v>
      </c>
      <c r="M159" s="272"/>
      <c r="N159" s="273"/>
      <c r="O159" s="298"/>
      <c r="P159" s="301"/>
      <c r="Q159" s="376"/>
    </row>
    <row r="160" spans="1:17" s="2" customFormat="1" ht="28.5" customHeight="1" x14ac:dyDescent="0.2">
      <c r="B160" s="264" t="s">
        <v>170</v>
      </c>
      <c r="C160" s="254" t="s">
        <v>656</v>
      </c>
      <c r="D160" s="1537"/>
      <c r="E160" s="1542"/>
      <c r="F160" s="780"/>
      <c r="G160" s="1542"/>
      <c r="H160" s="780"/>
      <c r="I160" s="1546"/>
      <c r="J160" s="781"/>
      <c r="K160" s="694"/>
      <c r="L160" s="309" t="s">
        <v>178</v>
      </c>
      <c r="M160" s="319" t="str">
        <f>IF(SUM(COUNTBLANK(D148),COUNTBLANK(D162),COUNTBLANK(D163))=0,D163/(D148+D162),"-")</f>
        <v>-</v>
      </c>
      <c r="N160" s="320" t="str">
        <f>IF(SUM(COUNTBLANK(F148),COUNTBLANK(F162),COUNTBLANK(F163))=0,F163/(F148+F162),"-")</f>
        <v>-</v>
      </c>
      <c r="O160" s="321" t="str">
        <f>IF(SUM(COUNTBLANK(H148),COUNTBLANK(H162),COUNTBLANK(H163))=0,H163/(H148+H162),"-")</f>
        <v>-</v>
      </c>
      <c r="P160" s="313" t="s">
        <v>193</v>
      </c>
      <c r="Q160" s="387" t="s">
        <v>219</v>
      </c>
    </row>
    <row r="161" spans="1:17" s="2" customFormat="1" ht="28.5" customHeight="1" x14ac:dyDescent="0.2">
      <c r="B161" s="266" t="s">
        <v>49</v>
      </c>
      <c r="C161" s="130"/>
      <c r="D161" s="1539"/>
      <c r="E161" s="131"/>
      <c r="F161" s="291"/>
      <c r="G161" s="131"/>
      <c r="H161" s="291"/>
      <c r="I161" s="133"/>
      <c r="J161" s="220"/>
      <c r="K161" s="694"/>
      <c r="L161" s="266" t="s">
        <v>90</v>
      </c>
      <c r="M161" s="272"/>
      <c r="N161" s="273"/>
      <c r="O161" s="298"/>
      <c r="P161" s="301"/>
      <c r="Q161" s="376"/>
    </row>
    <row r="162" spans="1:17" s="2" customFormat="1" ht="28.5" customHeight="1" x14ac:dyDescent="0.2">
      <c r="B162" s="264" t="s">
        <v>171</v>
      </c>
      <c r="C162" s="246" t="s">
        <v>50</v>
      </c>
      <c r="D162" s="1537"/>
      <c r="E162" s="1542"/>
      <c r="F162" s="780"/>
      <c r="G162" s="1542"/>
      <c r="H162" s="780"/>
      <c r="I162" s="1546"/>
      <c r="J162" s="781"/>
      <c r="K162" s="694"/>
      <c r="L162" s="309" t="s">
        <v>87</v>
      </c>
      <c r="M162" s="310" t="str">
        <f>IF(SUM(COUNTBLANK(D148),COUNTBLANK(D160))=0,D148/D160,"-")</f>
        <v>-</v>
      </c>
      <c r="N162" s="311" t="str">
        <f>IF(SUM(COUNTBLANK(F148),COUNTBLANK(F160))=0,F148/F160,"-")</f>
        <v>-</v>
      </c>
      <c r="O162" s="312" t="str">
        <f>IF(SUM(COUNTBLANK(H148),COUNTBLANK(H160))=0,H148/H160,"-")</f>
        <v>-</v>
      </c>
      <c r="P162" s="313" t="s">
        <v>196</v>
      </c>
      <c r="Q162" s="385" t="s">
        <v>220</v>
      </c>
    </row>
    <row r="163" spans="1:17" s="2" customFormat="1" ht="28.5" customHeight="1" thickBot="1" x14ac:dyDescent="0.25">
      <c r="B163" s="265" t="s">
        <v>172</v>
      </c>
      <c r="C163" s="698" t="s">
        <v>657</v>
      </c>
      <c r="D163" s="1538"/>
      <c r="E163" s="1543"/>
      <c r="F163" s="784"/>
      <c r="G163" s="1543"/>
      <c r="H163" s="784"/>
      <c r="I163" s="1547"/>
      <c r="J163" s="785"/>
      <c r="K163" s="694"/>
      <c r="L163" s="314" t="s">
        <v>88</v>
      </c>
      <c r="M163" s="315" t="str">
        <f>IF(SUM(COUNTBLANK(D148),COUNTBLANK(D160),COUNTBLANK(D162))=0,(D148+D162)/D160,"-")</f>
        <v>-</v>
      </c>
      <c r="N163" s="316" t="str">
        <f>IF(SUM(COUNTBLANK(F148),COUNTBLANK(F160),COUNTBLANK(F162))=0,(F148+F162)/F160,"-")</f>
        <v>-</v>
      </c>
      <c r="O163" s="317" t="str">
        <f>IF(SUM(COUNTBLANK(H148),COUNTBLANK(H160),COUNTBLANK(H162))=0,(H148+H162)/H160,"-")</f>
        <v>-</v>
      </c>
      <c r="P163" s="318" t="s">
        <v>197</v>
      </c>
      <c r="Q163" s="386" t="s">
        <v>221</v>
      </c>
    </row>
    <row r="164" spans="1:17" s="2" customFormat="1" ht="28.5" customHeight="1" x14ac:dyDescent="0.2">
      <c r="B164" s="699" t="s">
        <v>173</v>
      </c>
      <c r="C164" s="700" t="s">
        <v>658</v>
      </c>
      <c r="D164" s="1540"/>
      <c r="E164" s="1544"/>
      <c r="F164" s="788"/>
      <c r="G164" s="1544"/>
      <c r="H164" s="788"/>
      <c r="I164" s="1548"/>
      <c r="J164" s="701"/>
      <c r="K164" s="694"/>
    </row>
    <row r="165" spans="1:17" s="2" customFormat="1" ht="28.5" customHeight="1" thickBot="1" x14ac:dyDescent="0.25">
      <c r="B165" s="268" t="s">
        <v>174</v>
      </c>
      <c r="C165" s="292" t="s">
        <v>659</v>
      </c>
      <c r="D165" s="1550"/>
      <c r="E165" s="1552"/>
      <c r="F165" s="791"/>
      <c r="G165" s="1552"/>
      <c r="H165" s="791"/>
      <c r="I165" s="1555"/>
      <c r="J165" s="293"/>
      <c r="K165" s="694"/>
    </row>
    <row r="166" spans="1:17" s="2" customFormat="1" ht="30.75" customHeight="1" x14ac:dyDescent="0.2">
      <c r="B166" s="1858" t="s">
        <v>576</v>
      </c>
      <c r="C166" s="1859"/>
      <c r="D166" s="1860" t="str">
        <f>'5 risk metrics checks'!D161&amp;'5 risk metrics checks'!D162&amp;'5 risk metrics checks'!D163&amp;'5 risk metrics checks'!D164</f>
        <v/>
      </c>
      <c r="E166" s="1860"/>
      <c r="F166" s="1860"/>
      <c r="G166" s="1860"/>
      <c r="H166" s="1860"/>
      <c r="I166" s="1860"/>
      <c r="J166" s="1860"/>
      <c r="K166" s="1861"/>
      <c r="L166" s="1861"/>
      <c r="M166" s="1861"/>
      <c r="N166" s="1862"/>
    </row>
    <row r="167" spans="1:17" s="2" customFormat="1" ht="24.75" customHeight="1" x14ac:dyDescent="0.2">
      <c r="B167" s="1863" t="s">
        <v>577</v>
      </c>
      <c r="C167" s="1864"/>
      <c r="D167" s="1865" t="str">
        <f>'5 risk metrics checks'!E161&amp;'5 risk metrics checks'!E162&amp;'5 risk metrics checks'!E163&amp;'5 risk metrics checks'!E164</f>
        <v/>
      </c>
      <c r="E167" s="1865"/>
      <c r="F167" s="1865"/>
      <c r="G167" s="1865"/>
      <c r="H167" s="1865"/>
      <c r="I167" s="1865"/>
      <c r="J167" s="1865"/>
      <c r="K167" s="1865"/>
      <c r="L167" s="1865"/>
      <c r="M167" s="1865"/>
      <c r="N167" s="1866"/>
    </row>
    <row r="168" spans="1:17" s="2" customFormat="1" ht="27.75" customHeight="1" x14ac:dyDescent="0.2">
      <c r="B168" s="1867" t="s">
        <v>578</v>
      </c>
      <c r="C168" s="1868"/>
      <c r="D168" s="1869" t="str">
        <f>'5 risk metrics checks'!F161&amp;'5 risk metrics checks'!F162&amp;'5 risk metrics checks'!F163&amp;'5 risk metrics checks'!F164</f>
        <v/>
      </c>
      <c r="E168" s="1869"/>
      <c r="F168" s="1869"/>
      <c r="G168" s="1869"/>
      <c r="H168" s="1869"/>
      <c r="I168" s="1869"/>
      <c r="J168" s="1869"/>
      <c r="K168" s="1869"/>
      <c r="L168" s="1869"/>
      <c r="M168" s="1869"/>
      <c r="N168" s="1870"/>
    </row>
    <row r="169" spans="1:17" s="20" customFormat="1" ht="20.100000000000001" customHeight="1" x14ac:dyDescent="0.2">
      <c r="A169" s="3"/>
      <c r="B169" s="3"/>
      <c r="C169" s="217"/>
      <c r="D169" s="727"/>
      <c r="E169" s="727"/>
      <c r="F169" s="727"/>
      <c r="G169" s="727"/>
      <c r="H169" s="727"/>
      <c r="I169" s="727"/>
      <c r="J169" s="727"/>
      <c r="K169" s="727"/>
      <c r="L169" s="727"/>
      <c r="M169" s="727"/>
      <c r="N169" s="727"/>
      <c r="O169" s="727"/>
      <c r="P169" s="727"/>
    </row>
    <row r="170" spans="1:17" s="2" customFormat="1" ht="20.100000000000001" customHeight="1" x14ac:dyDescent="0.2">
      <c r="C170" s="7"/>
      <c r="D170" s="7"/>
      <c r="E170" s="7"/>
      <c r="F170" s="7"/>
      <c r="G170" s="7"/>
      <c r="H170" s="7"/>
      <c r="I170" s="7"/>
      <c r="J170" s="7"/>
      <c r="K170" s="7"/>
      <c r="L170" s="7"/>
      <c r="M170" s="7"/>
      <c r="N170" s="7"/>
      <c r="O170" s="7"/>
      <c r="P170" s="7"/>
    </row>
    <row r="171" spans="1:17" s="21" customFormat="1" ht="15.95" customHeight="1" x14ac:dyDescent="0.2">
      <c r="A171" s="19"/>
      <c r="B171" s="22" t="s">
        <v>101</v>
      </c>
      <c r="C171" s="22"/>
      <c r="H171" s="22"/>
      <c r="I171" s="22"/>
      <c r="J171" s="22"/>
      <c r="L171" s="22"/>
      <c r="N171" s="22"/>
      <c r="P171" s="22"/>
    </row>
    <row r="172" spans="1:17" ht="14.25" x14ac:dyDescent="0.2">
      <c r="B172" s="770" t="s">
        <v>199</v>
      </c>
      <c r="C172" s="771"/>
      <c r="F172" s="56"/>
      <c r="G172" s="56"/>
      <c r="H172" s="95"/>
      <c r="I172" s="95"/>
      <c r="J172" s="95"/>
      <c r="K172" s="56"/>
      <c r="L172" s="95"/>
      <c r="M172" s="56"/>
      <c r="N172" s="95"/>
      <c r="O172" s="56"/>
      <c r="P172" s="95"/>
    </row>
    <row r="173" spans="1:17" ht="14.25" customHeight="1" x14ac:dyDescent="0.2">
      <c r="B173" s="770" t="s">
        <v>664</v>
      </c>
      <c r="C173" s="771"/>
      <c r="F173" s="51"/>
      <c r="G173" s="51"/>
      <c r="H173" s="51"/>
      <c r="I173" s="51"/>
      <c r="J173" s="51"/>
      <c r="K173" s="51"/>
      <c r="L173" s="51"/>
      <c r="M173" s="51"/>
      <c r="N173" s="51"/>
      <c r="O173" s="51"/>
      <c r="P173" s="51"/>
    </row>
    <row r="174" spans="1:17" ht="14.25" customHeight="1" x14ac:dyDescent="0.2">
      <c r="B174" s="51" t="s">
        <v>201</v>
      </c>
      <c r="C174" s="771"/>
      <c r="F174" s="51"/>
      <c r="G174" s="51"/>
      <c r="H174" s="51"/>
      <c r="I174" s="51"/>
      <c r="J174" s="51"/>
      <c r="K174" s="51"/>
      <c r="L174" s="51"/>
      <c r="M174" s="51"/>
      <c r="N174" s="51"/>
      <c r="O174" s="51"/>
      <c r="P174" s="51"/>
    </row>
    <row r="175" spans="1:17" ht="14.25" x14ac:dyDescent="0.2">
      <c r="B175" s="51" t="s">
        <v>202</v>
      </c>
      <c r="C175" s="771"/>
      <c r="F175" s="56"/>
      <c r="G175" s="56"/>
      <c r="H175" s="95"/>
      <c r="I175" s="95"/>
      <c r="J175" s="95"/>
      <c r="K175" s="56"/>
      <c r="L175" s="95"/>
      <c r="M175" s="56"/>
      <c r="N175" s="95"/>
      <c r="O175" s="56"/>
      <c r="P175" s="95"/>
    </row>
    <row r="176" spans="1:17" ht="14.25" x14ac:dyDescent="0.2">
      <c r="B176" s="770" t="s">
        <v>663</v>
      </c>
      <c r="C176" s="771"/>
      <c r="F176" s="56"/>
      <c r="G176" s="56"/>
      <c r="H176" s="95"/>
      <c r="I176" s="95"/>
      <c r="J176" s="95"/>
      <c r="K176" s="56"/>
      <c r="L176" s="95"/>
      <c r="M176" s="56"/>
      <c r="N176" s="95"/>
      <c r="O176" s="56"/>
      <c r="P176" s="95"/>
    </row>
    <row r="177" spans="2:16" ht="14.25" x14ac:dyDescent="0.2">
      <c r="B177" s="770" t="s">
        <v>302</v>
      </c>
      <c r="C177" s="770"/>
      <c r="F177" s="56"/>
      <c r="G177" s="56"/>
      <c r="H177" s="95"/>
      <c r="I177" s="95"/>
      <c r="J177" s="95"/>
      <c r="K177" s="56"/>
      <c r="L177" s="95"/>
      <c r="M177" s="56"/>
      <c r="N177" s="95"/>
      <c r="O177" s="56"/>
      <c r="P177" s="95"/>
    </row>
    <row r="178" spans="2:16" ht="14.25" x14ac:dyDescent="0.2">
      <c r="B178" s="770" t="s">
        <v>303</v>
      </c>
      <c r="C178" s="770"/>
      <c r="F178" s="56"/>
      <c r="G178" s="56"/>
      <c r="H178" s="94"/>
      <c r="I178" s="94"/>
      <c r="J178" s="94"/>
      <c r="K178" s="56"/>
      <c r="L178" s="94"/>
      <c r="M178" s="56"/>
      <c r="N178" s="94"/>
      <c r="O178" s="56"/>
      <c r="P178" s="94"/>
    </row>
    <row r="179" spans="2:16" ht="14.25" x14ac:dyDescent="0.2">
      <c r="B179" s="770" t="s">
        <v>304</v>
      </c>
      <c r="C179" s="770"/>
      <c r="F179" s="56"/>
      <c r="G179" s="56"/>
      <c r="H179" s="94"/>
      <c r="I179" s="94"/>
      <c r="J179" s="94"/>
      <c r="K179" s="56"/>
      <c r="L179" s="94"/>
      <c r="M179" s="56"/>
      <c r="N179" s="94"/>
      <c r="O179" s="56"/>
      <c r="P179" s="94"/>
    </row>
    <row r="180" spans="2:16" ht="14.25" x14ac:dyDescent="0.2">
      <c r="B180" s="770" t="s">
        <v>301</v>
      </c>
      <c r="C180" s="771"/>
      <c r="F180" s="56"/>
      <c r="G180" s="56"/>
      <c r="H180" s="94"/>
      <c r="I180" s="94"/>
      <c r="J180" s="94"/>
      <c r="K180" s="56"/>
      <c r="L180" s="94"/>
      <c r="M180" s="56"/>
      <c r="N180" s="94"/>
      <c r="O180" s="56"/>
      <c r="P180" s="94"/>
    </row>
    <row r="181" spans="2:16" ht="14.25" x14ac:dyDescent="0.2">
      <c r="B181" s="770" t="s">
        <v>300</v>
      </c>
      <c r="C181" s="771"/>
      <c r="F181" s="56"/>
      <c r="G181" s="56"/>
      <c r="H181" s="94"/>
      <c r="I181" s="94"/>
      <c r="J181" s="94"/>
      <c r="K181" s="56"/>
      <c r="L181" s="94"/>
      <c r="M181" s="56"/>
      <c r="N181" s="94"/>
      <c r="O181" s="56"/>
      <c r="P181" s="94"/>
    </row>
    <row r="182" spans="2:16" ht="14.25" x14ac:dyDescent="0.2">
      <c r="B182" s="770" t="s">
        <v>647</v>
      </c>
      <c r="C182" s="771"/>
      <c r="F182" s="56"/>
      <c r="G182" s="56"/>
      <c r="H182" s="94"/>
      <c r="I182" s="94"/>
      <c r="J182" s="94"/>
      <c r="K182" s="56"/>
      <c r="L182" s="94"/>
      <c r="M182" s="56"/>
      <c r="N182" s="94"/>
      <c r="O182" s="56"/>
      <c r="P182" s="94"/>
    </row>
    <row r="183" spans="2:16" ht="14.25" x14ac:dyDescent="0.2">
      <c r="B183" s="770" t="s">
        <v>648</v>
      </c>
      <c r="C183" s="771"/>
      <c r="F183" s="56"/>
      <c r="G183" s="56"/>
      <c r="H183" s="94"/>
      <c r="I183" s="94"/>
      <c r="J183" s="94"/>
      <c r="K183" s="56"/>
      <c r="L183" s="94"/>
      <c r="M183" s="56"/>
      <c r="N183" s="94"/>
      <c r="O183" s="56"/>
      <c r="P183" s="94"/>
    </row>
    <row r="184" spans="2:16" ht="14.25" x14ac:dyDescent="0.2">
      <c r="B184" s="770" t="s">
        <v>649</v>
      </c>
      <c r="C184" s="771"/>
      <c r="F184" s="56"/>
      <c r="G184" s="56"/>
      <c r="H184" s="51"/>
      <c r="I184" s="51"/>
      <c r="J184" s="51"/>
      <c r="K184" s="56"/>
      <c r="L184" s="51"/>
      <c r="M184" s="56"/>
      <c r="N184" s="51"/>
      <c r="O184" s="56"/>
      <c r="P184" s="51"/>
    </row>
    <row r="185" spans="2:16" ht="14.25" x14ac:dyDescent="0.2">
      <c r="B185" s="770" t="s">
        <v>650</v>
      </c>
      <c r="C185" s="771"/>
      <c r="F185" s="56"/>
      <c r="G185" s="56"/>
      <c r="H185" s="51"/>
      <c r="I185" s="51"/>
      <c r="J185" s="51"/>
      <c r="K185" s="56"/>
      <c r="L185" s="51"/>
      <c r="M185" s="56"/>
      <c r="N185" s="51"/>
      <c r="O185" s="56"/>
      <c r="P185" s="51"/>
    </row>
    <row r="186" spans="2:16" ht="14.25" customHeight="1" x14ac:dyDescent="0.2">
      <c r="B186" s="772" t="s">
        <v>651</v>
      </c>
      <c r="C186" s="771"/>
      <c r="F186" s="51"/>
      <c r="G186" s="51"/>
      <c r="H186" s="51"/>
      <c r="I186" s="51"/>
      <c r="J186" s="51"/>
      <c r="K186" s="51"/>
      <c r="L186" s="51"/>
      <c r="M186" s="51"/>
      <c r="N186" s="51"/>
      <c r="O186" s="51"/>
      <c r="P186" s="51"/>
    </row>
    <row r="187" spans="2:16" ht="14.25" customHeight="1" x14ac:dyDescent="0.2">
      <c r="B187" s="772" t="s">
        <v>652</v>
      </c>
      <c r="C187" s="771"/>
      <c r="F187" s="51"/>
      <c r="G187" s="51"/>
      <c r="H187" s="51"/>
      <c r="I187" s="51"/>
      <c r="J187" s="51"/>
      <c r="K187" s="51"/>
      <c r="L187" s="51"/>
      <c r="M187" s="51"/>
      <c r="N187" s="51"/>
      <c r="O187" s="51"/>
      <c r="P187" s="51"/>
    </row>
    <row r="188" spans="2:16" ht="14.25" customHeight="1" x14ac:dyDescent="0.2">
      <c r="B188" s="772" t="s">
        <v>661</v>
      </c>
      <c r="C188" s="771"/>
      <c r="F188" s="51"/>
      <c r="G188" s="51"/>
      <c r="H188" s="51"/>
      <c r="I188" s="51"/>
      <c r="J188" s="51"/>
      <c r="K188" s="51"/>
      <c r="L188" s="51"/>
      <c r="M188" s="51"/>
      <c r="N188" s="51"/>
      <c r="O188" s="51"/>
      <c r="P188" s="51"/>
    </row>
    <row r="189" spans="2:16" ht="14.25" x14ac:dyDescent="0.2">
      <c r="B189" s="37"/>
      <c r="C189" s="51"/>
      <c r="F189" s="51"/>
      <c r="G189" s="51"/>
      <c r="H189" s="51"/>
      <c r="I189" s="51"/>
      <c r="J189" s="51"/>
      <c r="K189" s="51"/>
      <c r="L189" s="51"/>
      <c r="M189" s="51"/>
      <c r="N189" s="51"/>
      <c r="O189" s="51"/>
      <c r="P189" s="51"/>
    </row>
    <row r="190" spans="2:16" ht="14.25" hidden="1" customHeight="1" x14ac:dyDescent="0.2">
      <c r="C190" s="94"/>
      <c r="F190" s="51"/>
      <c r="G190" s="51"/>
      <c r="H190" s="94"/>
      <c r="I190" s="94"/>
      <c r="J190" s="94"/>
      <c r="K190" s="51"/>
      <c r="L190" s="94"/>
      <c r="M190" s="51"/>
      <c r="N190" s="94"/>
      <c r="O190" s="51"/>
      <c r="P190" s="94"/>
    </row>
    <row r="191" spans="2:16" ht="14.25" hidden="1" customHeight="1" x14ac:dyDescent="0.2">
      <c r="C191" s="94"/>
      <c r="F191" s="51"/>
      <c r="G191" s="51"/>
      <c r="H191" s="94"/>
      <c r="I191" s="94"/>
      <c r="J191" s="94"/>
      <c r="K191" s="51"/>
      <c r="L191" s="94"/>
      <c r="M191" s="51"/>
      <c r="N191" s="94"/>
      <c r="O191" s="51"/>
      <c r="P191" s="94"/>
    </row>
    <row r="192" spans="2:16" ht="14.25" hidden="1" x14ac:dyDescent="0.2">
      <c r="C192" s="51"/>
      <c r="F192" s="56"/>
      <c r="G192" s="56"/>
      <c r="H192" s="51"/>
      <c r="I192" s="51"/>
      <c r="J192" s="51"/>
      <c r="K192" s="56"/>
      <c r="L192" s="51"/>
      <c r="M192" s="56"/>
      <c r="N192" s="51"/>
      <c r="O192" s="56"/>
      <c r="P192" s="51"/>
    </row>
    <row r="193" spans="1:16" ht="14.25" hidden="1" x14ac:dyDescent="0.2">
      <c r="C193" s="51"/>
      <c r="F193" s="56"/>
      <c r="G193" s="56"/>
      <c r="H193" s="51"/>
      <c r="I193" s="51"/>
      <c r="J193" s="51"/>
      <c r="K193" s="56"/>
      <c r="L193" s="51"/>
      <c r="M193" s="56"/>
      <c r="N193" s="51"/>
      <c r="O193" s="56"/>
      <c r="P193" s="51"/>
    </row>
    <row r="194" spans="1:16" ht="14.25" hidden="1" customHeight="1" x14ac:dyDescent="0.2">
      <c r="C194" s="4"/>
      <c r="D194" s="4"/>
      <c r="E194" s="4"/>
      <c r="F194" s="4"/>
      <c r="G194" s="4"/>
      <c r="H194" s="4"/>
      <c r="I194" s="4"/>
      <c r="J194" s="4"/>
      <c r="K194" s="4"/>
      <c r="L194" s="4"/>
      <c r="M194" s="4"/>
      <c r="N194" s="4"/>
      <c r="O194" s="4"/>
      <c r="P194" s="4"/>
    </row>
    <row r="195" spans="1:16" s="2" customFormat="1" ht="12" hidden="1" customHeight="1" x14ac:dyDescent="0.2">
      <c r="A195" s="3"/>
      <c r="B195" s="3"/>
      <c r="C195" s="4"/>
      <c r="D195" s="4"/>
      <c r="E195" s="4"/>
      <c r="F195" s="4"/>
      <c r="G195" s="4"/>
      <c r="H195" s="4"/>
      <c r="I195" s="4"/>
      <c r="J195" s="4"/>
      <c r="K195" s="4"/>
      <c r="L195" s="4"/>
      <c r="M195" s="4"/>
      <c r="N195" s="4"/>
      <c r="O195" s="4"/>
      <c r="P195" s="4"/>
    </row>
    <row r="196" spans="1:16" ht="14.25" hidden="1" customHeight="1" x14ac:dyDescent="0.2">
      <c r="C196" s="23"/>
      <c r="D196" s="23"/>
      <c r="E196" s="23"/>
      <c r="F196" s="23"/>
      <c r="G196" s="23"/>
      <c r="H196" s="23"/>
      <c r="I196" s="23"/>
      <c r="J196" s="23"/>
      <c r="K196" s="23"/>
      <c r="L196" s="23"/>
      <c r="M196" s="23"/>
      <c r="N196" s="23"/>
      <c r="O196" s="23"/>
      <c r="P196" s="23"/>
    </row>
    <row r="197" spans="1:16" ht="14.25" hidden="1" customHeight="1" x14ac:dyDescent="0.2"/>
    <row r="198" spans="1:16" ht="14.25" hidden="1" customHeight="1" x14ac:dyDescent="0.2"/>
    <row r="199" spans="1:16" ht="14.25" hidden="1" customHeight="1" x14ac:dyDescent="0.2"/>
    <row r="200" spans="1:16" ht="14.25" hidden="1" customHeight="1" x14ac:dyDescent="0.2"/>
    <row r="201" spans="1:16" ht="14.25" hidden="1" customHeight="1" x14ac:dyDescent="0.2"/>
    <row r="202" spans="1:16" ht="14.25" hidden="1" customHeight="1" x14ac:dyDescent="0.2"/>
    <row r="203" spans="1:16" ht="14.25" hidden="1" customHeight="1" x14ac:dyDescent="0.2"/>
    <row r="204" spans="1:16" ht="14.25" hidden="1" customHeight="1" x14ac:dyDescent="0.2"/>
    <row r="205" spans="1:16" ht="14.25" hidden="1" customHeight="1" x14ac:dyDescent="0.2"/>
    <row r="206" spans="1:16" ht="14.25" hidden="1" customHeight="1" x14ac:dyDescent="0.2"/>
    <row r="207" spans="1:16" ht="14.25" hidden="1" customHeight="1" x14ac:dyDescent="0.2"/>
    <row r="208" spans="1:16" ht="14.25" hidden="1" customHeight="1" x14ac:dyDescent="0.2"/>
    <row r="209" ht="14.25" hidden="1" customHeight="1" x14ac:dyDescent="0.2"/>
    <row r="210" ht="14.25" hidden="1" customHeight="1" x14ac:dyDescent="0.2"/>
    <row r="211" ht="14.25" hidden="1" customHeight="1" x14ac:dyDescent="0.2"/>
    <row r="212" ht="14.25" hidden="1" customHeight="1" x14ac:dyDescent="0.2"/>
    <row r="213" ht="14.25" hidden="1" customHeight="1" x14ac:dyDescent="0.2"/>
    <row r="214" ht="14.25" hidden="1" customHeight="1" x14ac:dyDescent="0.2"/>
    <row r="215" ht="14.25" hidden="1" customHeight="1" x14ac:dyDescent="0.2"/>
    <row r="216" ht="14.25" hidden="1" customHeight="1" x14ac:dyDescent="0.2"/>
    <row r="217" ht="14.25" hidden="1" customHeight="1" x14ac:dyDescent="0.2"/>
    <row r="218" ht="14.25" hidden="1" customHeight="1" x14ac:dyDescent="0.2"/>
    <row r="219" ht="14.25" hidden="1" customHeight="1" x14ac:dyDescent="0.2"/>
    <row r="220" ht="14.25" hidden="1" customHeight="1" x14ac:dyDescent="0.2"/>
    <row r="221" ht="14.25" hidden="1" customHeight="1" x14ac:dyDescent="0.2"/>
    <row r="222" ht="14.25" hidden="1" customHeight="1" x14ac:dyDescent="0.2"/>
    <row r="223" ht="14.25" hidden="1" customHeight="1" x14ac:dyDescent="0.2"/>
    <row r="224" ht="14.25" hidden="1" customHeight="1" x14ac:dyDescent="0.2"/>
    <row r="225" ht="14.25" hidden="1" customHeight="1" x14ac:dyDescent="0.2"/>
    <row r="226" ht="14.25" hidden="1" customHeight="1" x14ac:dyDescent="0.2"/>
    <row r="227" ht="14.25" hidden="1" customHeight="1" x14ac:dyDescent="0.2"/>
    <row r="228" ht="14.25" hidden="1" customHeight="1" x14ac:dyDescent="0.2"/>
    <row r="229" ht="14.25" hidden="1" customHeight="1" x14ac:dyDescent="0.2"/>
    <row r="230" ht="14.25" hidden="1" customHeight="1" x14ac:dyDescent="0.2"/>
    <row r="231" ht="14.25" hidden="1" customHeight="1" x14ac:dyDescent="0.2"/>
    <row r="232" ht="14.25" hidden="1" customHeight="1" x14ac:dyDescent="0.2"/>
    <row r="233" ht="14.25" hidden="1" customHeight="1" x14ac:dyDescent="0.2"/>
    <row r="234" ht="14.25" hidden="1" customHeight="1" x14ac:dyDescent="0.2"/>
    <row r="235" ht="14.25" hidden="1" customHeight="1" x14ac:dyDescent="0.2"/>
    <row r="236" ht="14.25" hidden="1" customHeight="1" x14ac:dyDescent="0.2"/>
    <row r="237" ht="14.25" hidden="1" customHeight="1" x14ac:dyDescent="0.2"/>
    <row r="238" ht="14.25" hidden="1" customHeight="1" x14ac:dyDescent="0.2"/>
    <row r="239" ht="14.25" hidden="1" customHeight="1" x14ac:dyDescent="0.2"/>
    <row r="240"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row r="1001" ht="14.25" hidden="1" customHeight="1" x14ac:dyDescent="0.2"/>
    <row r="1002" ht="14.25" hidden="1" customHeight="1" x14ac:dyDescent="0.2"/>
    <row r="1003" ht="14.25" hidden="1" customHeight="1" x14ac:dyDescent="0.2"/>
    <row r="1004" ht="14.25" hidden="1" customHeight="1" x14ac:dyDescent="0.2"/>
    <row r="1005" ht="14.25" hidden="1" customHeight="1" x14ac:dyDescent="0.2"/>
    <row r="1006" ht="14.25" hidden="1" customHeight="1" x14ac:dyDescent="0.2"/>
    <row r="1007" ht="14.25" hidden="1" customHeight="1" x14ac:dyDescent="0.2"/>
    <row r="1008" ht="14.25" hidden="1" customHeight="1" x14ac:dyDescent="0.2"/>
    <row r="1009" ht="14.25" hidden="1" customHeight="1" x14ac:dyDescent="0.2"/>
    <row r="1010" ht="14.25" hidden="1" customHeight="1" x14ac:dyDescent="0.2"/>
    <row r="1011" ht="14.25" hidden="1" customHeight="1" x14ac:dyDescent="0.2"/>
    <row r="1012" ht="14.25" hidden="1" customHeight="1" x14ac:dyDescent="0.2"/>
    <row r="1013" ht="14.25" hidden="1" customHeight="1" x14ac:dyDescent="0.2"/>
    <row r="1014" ht="14.25" hidden="1" customHeight="1" x14ac:dyDescent="0.2"/>
    <row r="1015" ht="14.25" hidden="1" customHeight="1" x14ac:dyDescent="0.2"/>
    <row r="1016" ht="14.25" hidden="1" customHeight="1" x14ac:dyDescent="0.2"/>
    <row r="1017" ht="14.25" hidden="1" customHeight="1" x14ac:dyDescent="0.2"/>
    <row r="1018" ht="14.25" hidden="1" customHeight="1" x14ac:dyDescent="0.2"/>
    <row r="1019" ht="14.25" hidden="1" customHeight="1" x14ac:dyDescent="0.2"/>
    <row r="1020" ht="14.25" hidden="1" customHeight="1" x14ac:dyDescent="0.2"/>
    <row r="1021" ht="14.25" hidden="1" customHeight="1" x14ac:dyDescent="0.2"/>
    <row r="1022" ht="14.25" hidden="1" customHeight="1" x14ac:dyDescent="0.2"/>
    <row r="1023" ht="14.25" hidden="1" customHeight="1" x14ac:dyDescent="0.2"/>
    <row r="1024" ht="14.25" hidden="1" customHeight="1" x14ac:dyDescent="0.2"/>
    <row r="1025" ht="14.25" hidden="1" customHeight="1" x14ac:dyDescent="0.2"/>
    <row r="1026" ht="14.25" hidden="1" customHeight="1" x14ac:dyDescent="0.2"/>
    <row r="1027" ht="14.25" hidden="1" customHeight="1" x14ac:dyDescent="0.2"/>
    <row r="1028" ht="14.25" hidden="1" customHeight="1" x14ac:dyDescent="0.2"/>
    <row r="1029" ht="14.25" hidden="1" customHeight="1" x14ac:dyDescent="0.2"/>
    <row r="1030" ht="14.25" hidden="1" customHeight="1" x14ac:dyDescent="0.2"/>
    <row r="1031" ht="14.25" hidden="1" customHeight="1" x14ac:dyDescent="0.2"/>
    <row r="1032" ht="14.25" hidden="1" customHeight="1" x14ac:dyDescent="0.2"/>
    <row r="1033" ht="14.25" hidden="1" customHeight="1" x14ac:dyDescent="0.2"/>
    <row r="1034" ht="14.25" hidden="1" customHeight="1" x14ac:dyDescent="0.2"/>
    <row r="1035" ht="14.25" hidden="1" customHeight="1" x14ac:dyDescent="0.2"/>
    <row r="1036" ht="14.25" hidden="1" customHeight="1" x14ac:dyDescent="0.2"/>
    <row r="1037" ht="14.25" hidden="1" customHeight="1" x14ac:dyDescent="0.2"/>
    <row r="1038" ht="14.25" hidden="1" customHeight="1" x14ac:dyDescent="0.2"/>
    <row r="1039" ht="14.25" hidden="1" customHeight="1" x14ac:dyDescent="0.2"/>
    <row r="1040" ht="14.25" hidden="1" customHeight="1" x14ac:dyDescent="0.2"/>
    <row r="1041" ht="14.25" hidden="1" customHeight="1" x14ac:dyDescent="0.2"/>
    <row r="1042" ht="14.25" hidden="1" customHeight="1" x14ac:dyDescent="0.2"/>
    <row r="1043" ht="14.25" hidden="1" customHeight="1" x14ac:dyDescent="0.2"/>
    <row r="1044" ht="14.25" hidden="1" customHeight="1" x14ac:dyDescent="0.2"/>
    <row r="1045" ht="14.25" hidden="1" customHeight="1" x14ac:dyDescent="0.2"/>
    <row r="1046" ht="14.25" hidden="1" customHeight="1" x14ac:dyDescent="0.2"/>
    <row r="1047" ht="14.25" hidden="1" customHeight="1" x14ac:dyDescent="0.2"/>
    <row r="1048" ht="14.25" hidden="1" customHeight="1" x14ac:dyDescent="0.2"/>
    <row r="1049" ht="14.25" hidden="1" customHeight="1" x14ac:dyDescent="0.2"/>
    <row r="1050" ht="14.25" hidden="1" customHeight="1" x14ac:dyDescent="0.2"/>
    <row r="1051" ht="14.25" hidden="1" customHeight="1" x14ac:dyDescent="0.2"/>
    <row r="1052" ht="14.25" hidden="1" customHeight="1" x14ac:dyDescent="0.2"/>
    <row r="1053" ht="14.25" hidden="1" customHeight="1" x14ac:dyDescent="0.2"/>
    <row r="1054" ht="14.25" hidden="1" customHeight="1" x14ac:dyDescent="0.2"/>
    <row r="1055" ht="14.25" hidden="1" customHeight="1" x14ac:dyDescent="0.2"/>
    <row r="1056" ht="14.25" hidden="1" customHeight="1" x14ac:dyDescent="0.2"/>
    <row r="1057" ht="14.25" hidden="1" customHeight="1" x14ac:dyDescent="0.2"/>
    <row r="1058" ht="14.25" hidden="1" customHeight="1" x14ac:dyDescent="0.2"/>
    <row r="1059" ht="14.25" hidden="1" customHeight="1" x14ac:dyDescent="0.2"/>
    <row r="1060" ht="14.25" hidden="1" customHeight="1" x14ac:dyDescent="0.2"/>
    <row r="1061" ht="14.25" hidden="1" customHeight="1" x14ac:dyDescent="0.2"/>
    <row r="1062" ht="14.25" hidden="1" customHeight="1" x14ac:dyDescent="0.2"/>
    <row r="1063" ht="14.25" hidden="1" customHeight="1" x14ac:dyDescent="0.2"/>
    <row r="1064" ht="14.25" hidden="1" customHeight="1" x14ac:dyDescent="0.2"/>
    <row r="1065" ht="14.25" hidden="1" customHeight="1" x14ac:dyDescent="0.2"/>
    <row r="1066" ht="14.25" hidden="1" customHeight="1" x14ac:dyDescent="0.2"/>
    <row r="1067" ht="14.25" hidden="1" customHeight="1" x14ac:dyDescent="0.2"/>
    <row r="1068" ht="14.25" hidden="1" customHeight="1" x14ac:dyDescent="0.2"/>
    <row r="1069" ht="14.25" hidden="1" customHeight="1" x14ac:dyDescent="0.2"/>
    <row r="1070" ht="14.25" hidden="1" customHeight="1" x14ac:dyDescent="0.2"/>
    <row r="1071" ht="14.25" hidden="1" customHeight="1" x14ac:dyDescent="0.2"/>
    <row r="1072" ht="14.25" hidden="1" customHeight="1" x14ac:dyDescent="0.2"/>
    <row r="1073" ht="14.25" hidden="1" customHeight="1" x14ac:dyDescent="0.2"/>
    <row r="1074" ht="14.25" hidden="1" customHeight="1" x14ac:dyDescent="0.2"/>
    <row r="1075" ht="14.25" hidden="1" customHeight="1" x14ac:dyDescent="0.2"/>
    <row r="1076" ht="14.25" hidden="1" customHeight="1" x14ac:dyDescent="0.2"/>
    <row r="1077" ht="14.25" hidden="1" customHeight="1" x14ac:dyDescent="0.2"/>
    <row r="1078" ht="14.25" hidden="1" customHeight="1" x14ac:dyDescent="0.2"/>
    <row r="1079" ht="14.25" hidden="1" customHeight="1" x14ac:dyDescent="0.2"/>
    <row r="1080" ht="14.25" hidden="1" customHeight="1" x14ac:dyDescent="0.2"/>
    <row r="1081" ht="14.25" hidden="1" customHeight="1" x14ac:dyDescent="0.2"/>
    <row r="1082" ht="14.25" hidden="1" customHeight="1" x14ac:dyDescent="0.2"/>
    <row r="1083" ht="14.25" hidden="1" customHeight="1" x14ac:dyDescent="0.2"/>
    <row r="1084" ht="14.25" hidden="1" customHeight="1" x14ac:dyDescent="0.2"/>
    <row r="1085" ht="14.25" hidden="1" customHeight="1" x14ac:dyDescent="0.2"/>
    <row r="1086" ht="14.25" hidden="1" customHeight="1" x14ac:dyDescent="0.2"/>
    <row r="1087" ht="14.25" hidden="1" customHeight="1" x14ac:dyDescent="0.2"/>
    <row r="1088" ht="14.25" hidden="1" customHeight="1" x14ac:dyDescent="0.2"/>
    <row r="1089" ht="14.25" hidden="1" customHeight="1" x14ac:dyDescent="0.2"/>
    <row r="1090" ht="14.25" hidden="1" customHeight="1" x14ac:dyDescent="0.2"/>
    <row r="1091" ht="14.25" hidden="1" customHeight="1" x14ac:dyDescent="0.2"/>
    <row r="1092" ht="14.25" hidden="1" customHeight="1" x14ac:dyDescent="0.2"/>
    <row r="1093" ht="14.25" hidden="1" customHeight="1" x14ac:dyDescent="0.2"/>
    <row r="1094" ht="14.25" hidden="1" customHeight="1" x14ac:dyDescent="0.2"/>
    <row r="1095" ht="14.25" hidden="1" customHeight="1" x14ac:dyDescent="0.2"/>
    <row r="1096" ht="14.25" hidden="1" customHeight="1" x14ac:dyDescent="0.2"/>
    <row r="1097" ht="14.25" hidden="1" customHeight="1" x14ac:dyDescent="0.2"/>
    <row r="1098" ht="14.25" hidden="1" customHeight="1" x14ac:dyDescent="0.2"/>
    <row r="1099" ht="14.25" hidden="1" customHeight="1" x14ac:dyDescent="0.2"/>
    <row r="1100" ht="14.25" hidden="1" customHeight="1" x14ac:dyDescent="0.2"/>
    <row r="1101" ht="14.25" hidden="1" customHeight="1" x14ac:dyDescent="0.2"/>
    <row r="1102" ht="14.25" hidden="1" customHeight="1" x14ac:dyDescent="0.2"/>
    <row r="1103" ht="14.25" hidden="1" customHeight="1" x14ac:dyDescent="0.2"/>
    <row r="1104" ht="14.25" hidden="1" customHeight="1" x14ac:dyDescent="0.2"/>
    <row r="1105" ht="14.25" hidden="1" customHeight="1" x14ac:dyDescent="0.2"/>
    <row r="1106" ht="14.25" hidden="1" customHeight="1" x14ac:dyDescent="0.2"/>
    <row r="1107" ht="14.25" hidden="1" customHeight="1" x14ac:dyDescent="0.2"/>
    <row r="1108" ht="14.25" hidden="1" customHeight="1" x14ac:dyDescent="0.2"/>
    <row r="1109" ht="14.25" hidden="1" customHeight="1" x14ac:dyDescent="0.2"/>
    <row r="1110" ht="14.25" hidden="1" customHeight="1" x14ac:dyDescent="0.2"/>
    <row r="1111" ht="14.25" hidden="1" customHeight="1" x14ac:dyDescent="0.2"/>
    <row r="1112" ht="14.25" hidden="1" customHeight="1" x14ac:dyDescent="0.2"/>
    <row r="1113" ht="14.25" hidden="1" customHeight="1" x14ac:dyDescent="0.2"/>
    <row r="1114" ht="14.25" hidden="1" customHeight="1" x14ac:dyDescent="0.2"/>
    <row r="1115" ht="14.25" hidden="1" customHeight="1" x14ac:dyDescent="0.2"/>
    <row r="1116" ht="14.25" hidden="1" customHeight="1" x14ac:dyDescent="0.2"/>
    <row r="1117" ht="14.25" hidden="1" customHeight="1" x14ac:dyDescent="0.2"/>
    <row r="1118" ht="14.25" hidden="1" customHeight="1" x14ac:dyDescent="0.2"/>
    <row r="1119" ht="14.25" hidden="1" customHeight="1" x14ac:dyDescent="0.2"/>
    <row r="1120" ht="14.25" hidden="1" customHeight="1" x14ac:dyDescent="0.2"/>
    <row r="1121" ht="14.25" hidden="1" customHeight="1" x14ac:dyDescent="0.2"/>
    <row r="1122" ht="14.25" hidden="1" customHeight="1" x14ac:dyDescent="0.2"/>
    <row r="1123" ht="14.25" hidden="1" customHeight="1" x14ac:dyDescent="0.2"/>
    <row r="1124" ht="14.25" hidden="1" customHeight="1" x14ac:dyDescent="0.2"/>
    <row r="1125" ht="14.25" hidden="1" customHeight="1" x14ac:dyDescent="0.2"/>
    <row r="1126" ht="14.25" hidden="1" customHeight="1" x14ac:dyDescent="0.2"/>
    <row r="1127" ht="14.25" hidden="1" customHeight="1" x14ac:dyDescent="0.2"/>
    <row r="1128" ht="14.25" hidden="1" customHeight="1" x14ac:dyDescent="0.2"/>
    <row r="1129" ht="14.25" hidden="1" customHeight="1" x14ac:dyDescent="0.2"/>
    <row r="1130" ht="14.25" hidden="1" customHeight="1" x14ac:dyDescent="0.2"/>
    <row r="1131" ht="14.25" hidden="1" customHeight="1" x14ac:dyDescent="0.2"/>
    <row r="1132" ht="14.25" hidden="1" customHeight="1" x14ac:dyDescent="0.2"/>
    <row r="1133" ht="14.25" hidden="1" customHeight="1" x14ac:dyDescent="0.2"/>
    <row r="1134" ht="14.25" hidden="1" customHeight="1" x14ac:dyDescent="0.2"/>
    <row r="1135" ht="14.25" hidden="1" customHeight="1" x14ac:dyDescent="0.2"/>
    <row r="1136" ht="14.25" hidden="1" customHeight="1" x14ac:dyDescent="0.2"/>
    <row r="1137" ht="14.25" hidden="1" customHeight="1" x14ac:dyDescent="0.2"/>
    <row r="1138" ht="14.25" hidden="1" customHeight="1" x14ac:dyDescent="0.2"/>
    <row r="1139" ht="14.25" hidden="1" customHeight="1" x14ac:dyDescent="0.2"/>
    <row r="1140" ht="14.25" hidden="1" customHeight="1" x14ac:dyDescent="0.2"/>
    <row r="1141" ht="14.25" hidden="1" customHeight="1" x14ac:dyDescent="0.2"/>
    <row r="1142" ht="14.25" hidden="1" customHeight="1" x14ac:dyDescent="0.2"/>
    <row r="1143" ht="14.25" hidden="1" customHeight="1" x14ac:dyDescent="0.2"/>
    <row r="1144" ht="14.25" hidden="1" customHeight="1" x14ac:dyDescent="0.2"/>
    <row r="1145" ht="14.25" hidden="1" customHeight="1" x14ac:dyDescent="0.2"/>
    <row r="1146" ht="14.25" hidden="1" customHeight="1" x14ac:dyDescent="0.2"/>
    <row r="1147" ht="14.25" hidden="1" customHeight="1" x14ac:dyDescent="0.2"/>
    <row r="1148" ht="14.25" hidden="1" customHeight="1" x14ac:dyDescent="0.2"/>
    <row r="1149" ht="14.25" hidden="1" customHeight="1" x14ac:dyDescent="0.2"/>
    <row r="1150" ht="14.25" hidden="1" customHeight="1" x14ac:dyDescent="0.2"/>
    <row r="1151" ht="14.25" hidden="1" customHeight="1" x14ac:dyDescent="0.2"/>
    <row r="1152" ht="14.25" hidden="1" customHeight="1" x14ac:dyDescent="0.2"/>
    <row r="1153" ht="14.25" hidden="1" customHeight="1" x14ac:dyDescent="0.2"/>
    <row r="1154" ht="14.25" hidden="1" customHeight="1" x14ac:dyDescent="0.2"/>
    <row r="1155" ht="14.25" hidden="1" customHeight="1" x14ac:dyDescent="0.2"/>
    <row r="1156" ht="14.25" hidden="1" customHeight="1" x14ac:dyDescent="0.2"/>
    <row r="1157" ht="14.25" hidden="1" customHeight="1" x14ac:dyDescent="0.2"/>
    <row r="1158" ht="14.25" hidden="1" customHeight="1" x14ac:dyDescent="0.2"/>
    <row r="1159" ht="14.25" hidden="1" customHeight="1" x14ac:dyDescent="0.2"/>
    <row r="1160" ht="14.25" hidden="1" customHeight="1" x14ac:dyDescent="0.2"/>
    <row r="1161" ht="14.25" hidden="1" customHeight="1" x14ac:dyDescent="0.2"/>
    <row r="1162" ht="14.25" hidden="1" customHeight="1" x14ac:dyDescent="0.2"/>
    <row r="1163" ht="14.25" hidden="1" customHeight="1" x14ac:dyDescent="0.2"/>
    <row r="1164" ht="14.25" hidden="1" customHeight="1" x14ac:dyDescent="0.2"/>
    <row r="1165" ht="14.25" hidden="1" customHeight="1" x14ac:dyDescent="0.2"/>
    <row r="1166" ht="14.25" hidden="1" customHeight="1" x14ac:dyDescent="0.2"/>
    <row r="1167" ht="14.25" hidden="1" customHeight="1" x14ac:dyDescent="0.2"/>
    <row r="1168" ht="14.25" hidden="1" customHeight="1" x14ac:dyDescent="0.2"/>
    <row r="1169" ht="14.25" hidden="1" customHeight="1" x14ac:dyDescent="0.2"/>
    <row r="1170" ht="14.25" hidden="1" customHeight="1" x14ac:dyDescent="0.2"/>
    <row r="1171" ht="14.25" hidden="1" customHeight="1" x14ac:dyDescent="0.2"/>
    <row r="1172" ht="14.25" hidden="1" customHeight="1" x14ac:dyDescent="0.2"/>
    <row r="1173" ht="14.25" hidden="1" customHeight="1" x14ac:dyDescent="0.2"/>
    <row r="1174" ht="14.25" hidden="1" customHeight="1" x14ac:dyDescent="0.2"/>
    <row r="1175" ht="14.25" hidden="1" customHeight="1" x14ac:dyDescent="0.2"/>
    <row r="1176" ht="14.25" hidden="1" customHeight="1" x14ac:dyDescent="0.2"/>
    <row r="1177" ht="14.25" hidden="1" customHeight="1" x14ac:dyDescent="0.2"/>
    <row r="1178" ht="14.25" hidden="1" customHeight="1" x14ac:dyDescent="0.2"/>
    <row r="1179" ht="14.25" hidden="1" customHeight="1" x14ac:dyDescent="0.2"/>
    <row r="1180" ht="14.25" hidden="1" customHeight="1" x14ac:dyDescent="0.2"/>
    <row r="1181" ht="14.25" hidden="1" customHeight="1" x14ac:dyDescent="0.2"/>
    <row r="1182" ht="14.25" hidden="1" customHeight="1" x14ac:dyDescent="0.2"/>
    <row r="1183" ht="14.25" hidden="1" customHeight="1" x14ac:dyDescent="0.2"/>
    <row r="1184" ht="14.25" hidden="1" customHeight="1" x14ac:dyDescent="0.2"/>
    <row r="1185" ht="14.25" hidden="1" customHeight="1" x14ac:dyDescent="0.2"/>
    <row r="1186" ht="14.25" hidden="1" customHeight="1" x14ac:dyDescent="0.2"/>
    <row r="1187" ht="14.25" hidden="1" customHeight="1" x14ac:dyDescent="0.2"/>
    <row r="1188" ht="14.25" hidden="1" customHeight="1" x14ac:dyDescent="0.2"/>
    <row r="1189" ht="14.25" hidden="1" customHeight="1" x14ac:dyDescent="0.2"/>
    <row r="1190" ht="14.25" hidden="1" customHeight="1" x14ac:dyDescent="0.2"/>
    <row r="1191" ht="14.25" hidden="1" customHeight="1" x14ac:dyDescent="0.2"/>
    <row r="1192" ht="14.25" hidden="1" customHeight="1" x14ac:dyDescent="0.2"/>
    <row r="1193" ht="14.25" hidden="1" customHeight="1" x14ac:dyDescent="0.2"/>
    <row r="1194" ht="14.25" hidden="1" customHeight="1" x14ac:dyDescent="0.2"/>
    <row r="1195" ht="14.25" hidden="1" customHeight="1" x14ac:dyDescent="0.2"/>
    <row r="1196" ht="14.25" hidden="1" customHeight="1" x14ac:dyDescent="0.2"/>
    <row r="1197" ht="14.25" hidden="1" customHeight="1" x14ac:dyDescent="0.2"/>
    <row r="1198" ht="14.25" hidden="1" customHeight="1" x14ac:dyDescent="0.2"/>
    <row r="1199" ht="14.25" hidden="1" customHeight="1" x14ac:dyDescent="0.2"/>
    <row r="1200" ht="14.25" hidden="1" customHeight="1" x14ac:dyDescent="0.2"/>
    <row r="1201" ht="14.25" hidden="1" customHeight="1" x14ac:dyDescent="0.2"/>
    <row r="1202" ht="14.25" hidden="1" customHeight="1" x14ac:dyDescent="0.2"/>
    <row r="1203" ht="14.25" hidden="1" customHeight="1" x14ac:dyDescent="0.2"/>
    <row r="1204" ht="14.25" hidden="1" customHeight="1" x14ac:dyDescent="0.2"/>
    <row r="1205" ht="14.25" hidden="1" customHeight="1" x14ac:dyDescent="0.2"/>
    <row r="1206" ht="14.25" hidden="1" customHeight="1" x14ac:dyDescent="0.2"/>
    <row r="1207" ht="14.25" hidden="1" customHeight="1" x14ac:dyDescent="0.2"/>
    <row r="1208" ht="14.25" hidden="1" customHeight="1" x14ac:dyDescent="0.2"/>
    <row r="1209" ht="14.25" hidden="1" customHeight="1" x14ac:dyDescent="0.2"/>
    <row r="1210" ht="14.25" hidden="1" customHeight="1" x14ac:dyDescent="0.2"/>
    <row r="1211" ht="14.25" hidden="1" customHeight="1" x14ac:dyDescent="0.2"/>
    <row r="1212" ht="14.25" hidden="1" customHeight="1" x14ac:dyDescent="0.2"/>
    <row r="1213" ht="14.25" hidden="1" customHeight="1" x14ac:dyDescent="0.2"/>
    <row r="1214" ht="14.25" hidden="1" customHeight="1" x14ac:dyDescent="0.2"/>
    <row r="1215" ht="14.25" hidden="1" customHeight="1" x14ac:dyDescent="0.2"/>
    <row r="1216" ht="14.25" hidden="1" customHeight="1" x14ac:dyDescent="0.2"/>
    <row r="1217" ht="14.25" hidden="1" customHeight="1" x14ac:dyDescent="0.2"/>
    <row r="1218" ht="14.25" hidden="1" customHeight="1" x14ac:dyDescent="0.2"/>
    <row r="1219" ht="14.25" hidden="1" customHeight="1" x14ac:dyDescent="0.2"/>
    <row r="1220" ht="14.25" hidden="1" customHeight="1" x14ac:dyDescent="0.2"/>
    <row r="1221" ht="14.25" hidden="1" customHeight="1" x14ac:dyDescent="0.2"/>
    <row r="1222" ht="14.25" hidden="1" customHeight="1" x14ac:dyDescent="0.2"/>
    <row r="1223" ht="14.25" hidden="1" customHeight="1" x14ac:dyDescent="0.2"/>
    <row r="1224" ht="14.25" hidden="1" customHeight="1" x14ac:dyDescent="0.2"/>
    <row r="1225" ht="14.25" hidden="1" customHeight="1" x14ac:dyDescent="0.2"/>
    <row r="1226" ht="14.25" hidden="1" customHeight="1" x14ac:dyDescent="0.2"/>
    <row r="1227" ht="14.25" hidden="1" customHeight="1" x14ac:dyDescent="0.2"/>
    <row r="1228" ht="14.25" hidden="1" customHeight="1" x14ac:dyDescent="0.2"/>
    <row r="1229" ht="14.25" hidden="1" customHeight="1" x14ac:dyDescent="0.2"/>
    <row r="1230" ht="14.25" hidden="1" customHeight="1" x14ac:dyDescent="0.2"/>
    <row r="1231" ht="14.25" hidden="1" customHeight="1" x14ac:dyDescent="0.2"/>
    <row r="1232" ht="14.25" hidden="1" customHeight="1" x14ac:dyDescent="0.2"/>
    <row r="1233" ht="14.25" hidden="1" customHeight="1" x14ac:dyDescent="0.2"/>
    <row r="1234" ht="14.25" hidden="1" customHeight="1" x14ac:dyDescent="0.2"/>
    <row r="1235" ht="14.25" hidden="1" customHeight="1" x14ac:dyDescent="0.2"/>
    <row r="1236" ht="14.25" hidden="1" customHeight="1" x14ac:dyDescent="0.2"/>
    <row r="1237" ht="14.25" hidden="1" customHeight="1" x14ac:dyDescent="0.2"/>
    <row r="1238" ht="14.25" hidden="1" customHeight="1" x14ac:dyDescent="0.2"/>
    <row r="1239" ht="14.25" hidden="1" customHeight="1" x14ac:dyDescent="0.2"/>
    <row r="1240" ht="14.25" hidden="1" customHeight="1" x14ac:dyDescent="0.2"/>
    <row r="1241" ht="14.25" hidden="1" customHeight="1" x14ac:dyDescent="0.2"/>
    <row r="1242" ht="14.25" hidden="1" customHeight="1" x14ac:dyDescent="0.2"/>
    <row r="1243" ht="14.25" hidden="1" customHeight="1" x14ac:dyDescent="0.2"/>
    <row r="1244" ht="14.25" hidden="1" customHeight="1" x14ac:dyDescent="0.2"/>
    <row r="1245" ht="14.25" hidden="1" customHeight="1" x14ac:dyDescent="0.2"/>
    <row r="1246" ht="14.25" hidden="1" customHeight="1" x14ac:dyDescent="0.2"/>
    <row r="1247" ht="14.25" hidden="1" customHeight="1" x14ac:dyDescent="0.2"/>
    <row r="1248" ht="14.25" hidden="1" customHeight="1" x14ac:dyDescent="0.2"/>
    <row r="1249" ht="14.25" hidden="1" customHeight="1" x14ac:dyDescent="0.2"/>
    <row r="1250" ht="14.25" hidden="1" customHeight="1" x14ac:dyDescent="0.2"/>
    <row r="1251" ht="14.25" hidden="1" customHeight="1" x14ac:dyDescent="0.2"/>
    <row r="1252" ht="14.25" hidden="1" customHeight="1" x14ac:dyDescent="0.2"/>
    <row r="1253" ht="14.25" hidden="1" customHeight="1" x14ac:dyDescent="0.2"/>
    <row r="1254" ht="14.25" hidden="1" customHeight="1" x14ac:dyDescent="0.2"/>
    <row r="1255" ht="14.25" hidden="1" customHeight="1" x14ac:dyDescent="0.2"/>
    <row r="1256" ht="14.25" hidden="1" customHeight="1" x14ac:dyDescent="0.2"/>
    <row r="1257" ht="14.25" hidden="1" customHeight="1" x14ac:dyDescent="0.2"/>
    <row r="1258" ht="14.25" hidden="1" customHeight="1" x14ac:dyDescent="0.2"/>
    <row r="1259" ht="14.25" hidden="1" customHeight="1" x14ac:dyDescent="0.2"/>
    <row r="1260" ht="14.25" hidden="1" customHeight="1" x14ac:dyDescent="0.2"/>
    <row r="1261" ht="14.25" hidden="1" customHeight="1" x14ac:dyDescent="0.2"/>
    <row r="1262" ht="14.25" hidden="1" customHeight="1" x14ac:dyDescent="0.2"/>
    <row r="1263" ht="14.25" hidden="1" customHeight="1" x14ac:dyDescent="0.2"/>
    <row r="1264" ht="14.25" hidden="1" customHeight="1" x14ac:dyDescent="0.2"/>
    <row r="1265" ht="14.25" hidden="1" customHeight="1" x14ac:dyDescent="0.2"/>
    <row r="1266" ht="14.25" hidden="1" customHeight="1" x14ac:dyDescent="0.2"/>
    <row r="1267" ht="14.25" hidden="1" customHeight="1" x14ac:dyDescent="0.2"/>
    <row r="1268" ht="14.25" hidden="1" customHeight="1" x14ac:dyDescent="0.2"/>
    <row r="1269" ht="14.25" hidden="1" customHeight="1" x14ac:dyDescent="0.2"/>
    <row r="1270" ht="14.25" hidden="1" customHeight="1" x14ac:dyDescent="0.2"/>
    <row r="1271" ht="14.25" hidden="1" customHeight="1" x14ac:dyDescent="0.2"/>
    <row r="1272" ht="14.25" hidden="1" customHeight="1" x14ac:dyDescent="0.2"/>
    <row r="1273" ht="14.25" hidden="1" customHeight="1" x14ac:dyDescent="0.2"/>
    <row r="1274" ht="14.25" hidden="1" customHeight="1" x14ac:dyDescent="0.2"/>
    <row r="1275" ht="14.25" hidden="1" customHeight="1" x14ac:dyDescent="0.2"/>
    <row r="1276" ht="14.25" hidden="1" customHeight="1" x14ac:dyDescent="0.2"/>
    <row r="1277" ht="14.25" hidden="1" customHeight="1" x14ac:dyDescent="0.2"/>
    <row r="1278" ht="14.25" hidden="1" customHeight="1" x14ac:dyDescent="0.2"/>
    <row r="1279" ht="14.25" hidden="1" customHeight="1" x14ac:dyDescent="0.2"/>
    <row r="1280" ht="14.25" hidden="1" customHeight="1" x14ac:dyDescent="0.2"/>
    <row r="1281" ht="14.25" hidden="1" customHeight="1" x14ac:dyDescent="0.2"/>
    <row r="1282" ht="14.25" hidden="1" customHeight="1" x14ac:dyDescent="0.2"/>
    <row r="1283" ht="14.25" hidden="1" customHeight="1" x14ac:dyDescent="0.2"/>
    <row r="1284" ht="14.25" hidden="1" customHeight="1" x14ac:dyDescent="0.2"/>
    <row r="1285" ht="14.25" hidden="1" customHeight="1" x14ac:dyDescent="0.2"/>
    <row r="1286" ht="14.25" hidden="1" customHeight="1" x14ac:dyDescent="0.2"/>
    <row r="1287" ht="14.25" hidden="1" customHeight="1" x14ac:dyDescent="0.2"/>
    <row r="1288" ht="14.25" hidden="1" customHeight="1" x14ac:dyDescent="0.2"/>
    <row r="1289" ht="14.25" hidden="1" customHeight="1" x14ac:dyDescent="0.2"/>
    <row r="1290" ht="14.25" hidden="1" customHeight="1" x14ac:dyDescent="0.2"/>
    <row r="1291" ht="14.25" hidden="1" customHeight="1" x14ac:dyDescent="0.2"/>
    <row r="1292" ht="14.25" hidden="1" customHeight="1" x14ac:dyDescent="0.2"/>
    <row r="1293" ht="14.25" hidden="1" customHeight="1" x14ac:dyDescent="0.2"/>
    <row r="1294" ht="14.25" hidden="1" customHeight="1" x14ac:dyDescent="0.2"/>
    <row r="1295" ht="14.25" hidden="1" customHeight="1" x14ac:dyDescent="0.2"/>
    <row r="1296" ht="14.25" hidden="1" customHeight="1" x14ac:dyDescent="0.2"/>
    <row r="1297" ht="14.25" hidden="1" customHeight="1" x14ac:dyDescent="0.2"/>
    <row r="1298" ht="14.25" hidden="1" customHeight="1" x14ac:dyDescent="0.2"/>
    <row r="1299" ht="14.25" hidden="1" customHeight="1" x14ac:dyDescent="0.2"/>
    <row r="1300" ht="14.25" hidden="1" customHeight="1" x14ac:dyDescent="0.2"/>
    <row r="1301" ht="14.25" hidden="1" customHeight="1" x14ac:dyDescent="0.2"/>
    <row r="1302" ht="14.25" hidden="1" customHeight="1" x14ac:dyDescent="0.2"/>
    <row r="1303" ht="14.25" hidden="1" customHeight="1" x14ac:dyDescent="0.2"/>
    <row r="1304" ht="14.25" hidden="1" customHeight="1" x14ac:dyDescent="0.2"/>
    <row r="1305" ht="14.25" hidden="1" customHeight="1" x14ac:dyDescent="0.2"/>
    <row r="1306" ht="14.25" hidden="1" customHeight="1" x14ac:dyDescent="0.2"/>
    <row r="1307" ht="14.25" hidden="1" customHeight="1" x14ac:dyDescent="0.2"/>
    <row r="1308" ht="14.25" hidden="1" customHeight="1" x14ac:dyDescent="0.2"/>
    <row r="1309" ht="14.25" hidden="1" customHeight="1" x14ac:dyDescent="0.2"/>
    <row r="1310" ht="14.25" hidden="1" customHeight="1" x14ac:dyDescent="0.2"/>
    <row r="1311" ht="14.25" hidden="1" customHeight="1" x14ac:dyDescent="0.2"/>
    <row r="1312" ht="14.25" hidden="1" customHeight="1" x14ac:dyDescent="0.2"/>
    <row r="1313" ht="14.25" hidden="1" customHeight="1" x14ac:dyDescent="0.2"/>
    <row r="1314" ht="14.25" hidden="1" customHeight="1" x14ac:dyDescent="0.2"/>
    <row r="1315" ht="14.25" hidden="1" customHeight="1" x14ac:dyDescent="0.2"/>
    <row r="1316" ht="14.25" hidden="1" customHeight="1" x14ac:dyDescent="0.2"/>
    <row r="1317" ht="14.25" hidden="1" customHeight="1" x14ac:dyDescent="0.2"/>
    <row r="1318" ht="14.25" hidden="1" customHeight="1" x14ac:dyDescent="0.2"/>
    <row r="1319" ht="14.25" hidden="1" customHeight="1" x14ac:dyDescent="0.2"/>
    <row r="1320" ht="14.25" hidden="1" customHeight="1" x14ac:dyDescent="0.2"/>
    <row r="1321" ht="14.25" hidden="1" customHeight="1" x14ac:dyDescent="0.2"/>
    <row r="1322" ht="14.25" hidden="1" customHeight="1" x14ac:dyDescent="0.2"/>
    <row r="1323" ht="14.25" hidden="1" customHeight="1" x14ac:dyDescent="0.2"/>
    <row r="1324" ht="14.25" hidden="1" customHeight="1" x14ac:dyDescent="0.2"/>
    <row r="1325" ht="14.25" hidden="1" customHeight="1" x14ac:dyDescent="0.2"/>
    <row r="1326" ht="14.25" hidden="1" customHeight="1" x14ac:dyDescent="0.2"/>
    <row r="1327" ht="14.25" hidden="1" customHeight="1" x14ac:dyDescent="0.2"/>
    <row r="1328" ht="14.25" hidden="1" customHeight="1" x14ac:dyDescent="0.2"/>
    <row r="1329" ht="14.25" hidden="1" customHeight="1" x14ac:dyDescent="0.2"/>
    <row r="1330" ht="14.25" hidden="1" customHeight="1" x14ac:dyDescent="0.2"/>
    <row r="1331" ht="14.25" hidden="1" customHeight="1" x14ac:dyDescent="0.2"/>
    <row r="1332" ht="14.25" hidden="1" customHeight="1" x14ac:dyDescent="0.2"/>
    <row r="1333" ht="14.25" hidden="1" customHeight="1" x14ac:dyDescent="0.2"/>
    <row r="1334" ht="14.25" hidden="1" customHeight="1" x14ac:dyDescent="0.2"/>
    <row r="1335" ht="14.25" hidden="1" customHeight="1" x14ac:dyDescent="0.2"/>
    <row r="1336" ht="14.25" hidden="1" customHeight="1" x14ac:dyDescent="0.2"/>
    <row r="1337" ht="14.25" hidden="1" customHeight="1" x14ac:dyDescent="0.2"/>
    <row r="1338" ht="14.25" hidden="1" customHeight="1" x14ac:dyDescent="0.2"/>
    <row r="1339" ht="14.25" hidden="1" customHeight="1" x14ac:dyDescent="0.2"/>
    <row r="1340" ht="14.25" hidden="1" customHeight="1" x14ac:dyDescent="0.2"/>
    <row r="1341" ht="14.25" hidden="1" customHeight="1" x14ac:dyDescent="0.2"/>
    <row r="1342" ht="14.25" hidden="1" customHeight="1" x14ac:dyDescent="0.2"/>
    <row r="1343" ht="14.25" hidden="1" customHeight="1" x14ac:dyDescent="0.2"/>
    <row r="1344" ht="14.25" hidden="1" customHeight="1" x14ac:dyDescent="0.2"/>
    <row r="1345" ht="14.25" hidden="1" customHeight="1" x14ac:dyDescent="0.2"/>
    <row r="1346" ht="14.25" hidden="1" customHeight="1" x14ac:dyDescent="0.2"/>
    <row r="1347" ht="14.25" hidden="1" customHeight="1" x14ac:dyDescent="0.2"/>
    <row r="1348" ht="14.25" hidden="1" customHeight="1" x14ac:dyDescent="0.2"/>
    <row r="1349" ht="14.25" hidden="1" customHeight="1" x14ac:dyDescent="0.2"/>
    <row r="1350" ht="14.25" hidden="1" customHeight="1" x14ac:dyDescent="0.2"/>
    <row r="1351" ht="14.25" hidden="1" customHeight="1" x14ac:dyDescent="0.2"/>
    <row r="1352" ht="14.25" hidden="1" customHeight="1" x14ac:dyDescent="0.2"/>
    <row r="1353" ht="14.25" hidden="1" customHeight="1" x14ac:dyDescent="0.2"/>
    <row r="1354" ht="14.25" hidden="1" customHeight="1" x14ac:dyDescent="0.2"/>
    <row r="1355" ht="14.25" hidden="1" customHeight="1" x14ac:dyDescent="0.2"/>
    <row r="1356" ht="14.25" hidden="1" customHeight="1" x14ac:dyDescent="0.2"/>
    <row r="1357" ht="14.25" hidden="1" customHeight="1" x14ac:dyDescent="0.2"/>
    <row r="1358" ht="14.25" hidden="1" customHeight="1" x14ac:dyDescent="0.2"/>
    <row r="1359" ht="14.25" hidden="1" customHeight="1" x14ac:dyDescent="0.2"/>
    <row r="1360" ht="14.25" hidden="1" customHeight="1" x14ac:dyDescent="0.2"/>
    <row r="1361" ht="14.25" hidden="1" customHeight="1" x14ac:dyDescent="0.2"/>
    <row r="1362" ht="14.25" hidden="1" customHeight="1" x14ac:dyDescent="0.2"/>
    <row r="1363" ht="14.25" hidden="1" customHeight="1" x14ac:dyDescent="0.2"/>
    <row r="1364" ht="14.25" hidden="1" customHeight="1" x14ac:dyDescent="0.2"/>
    <row r="1365" ht="14.25" hidden="1" customHeight="1" x14ac:dyDescent="0.2"/>
    <row r="1366" ht="14.25" hidden="1" customHeight="1" x14ac:dyDescent="0.2"/>
    <row r="1367" ht="14.25" hidden="1" customHeight="1" x14ac:dyDescent="0.2"/>
    <row r="1368" ht="14.25" hidden="1" customHeight="1" x14ac:dyDescent="0.2"/>
    <row r="1369" ht="14.25" hidden="1" customHeight="1" x14ac:dyDescent="0.2"/>
    <row r="1370" ht="14.25" hidden="1" customHeight="1" x14ac:dyDescent="0.2"/>
    <row r="1371" ht="14.25" hidden="1" customHeight="1" x14ac:dyDescent="0.2"/>
    <row r="1372" ht="14.25" hidden="1" customHeight="1" x14ac:dyDescent="0.2"/>
    <row r="1373" ht="14.25" hidden="1" customHeight="1" x14ac:dyDescent="0.2"/>
    <row r="1374" ht="14.25" hidden="1" customHeight="1" x14ac:dyDescent="0.2"/>
    <row r="1375" ht="14.25" hidden="1" customHeight="1" x14ac:dyDescent="0.2"/>
    <row r="1376" ht="14.25" hidden="1" customHeight="1" x14ac:dyDescent="0.2"/>
    <row r="1377" ht="14.25" hidden="1" customHeight="1" x14ac:dyDescent="0.2"/>
    <row r="1378" ht="14.25" hidden="1" customHeight="1" x14ac:dyDescent="0.2"/>
    <row r="1379" ht="14.25" hidden="1" customHeight="1" x14ac:dyDescent="0.2"/>
    <row r="1380" ht="14.25" hidden="1" customHeight="1" x14ac:dyDescent="0.2"/>
    <row r="1381" ht="14.25" hidden="1" customHeight="1" x14ac:dyDescent="0.2"/>
    <row r="1382" ht="14.25" hidden="1" customHeight="1" x14ac:dyDescent="0.2"/>
    <row r="1383" ht="14.25" hidden="1" customHeight="1" x14ac:dyDescent="0.2"/>
    <row r="1384" ht="14.25" hidden="1" customHeight="1" x14ac:dyDescent="0.2"/>
    <row r="1385" ht="14.25" hidden="1" customHeight="1" x14ac:dyDescent="0.2"/>
    <row r="1386" ht="14.25" hidden="1" customHeight="1" x14ac:dyDescent="0.2"/>
    <row r="1387" ht="14.25" hidden="1" customHeight="1" x14ac:dyDescent="0.2"/>
    <row r="1388" ht="14.25" hidden="1" customHeight="1" x14ac:dyDescent="0.2"/>
    <row r="1389" ht="14.25" hidden="1" customHeight="1" x14ac:dyDescent="0.2"/>
    <row r="1390" ht="14.25" hidden="1" customHeight="1" x14ac:dyDescent="0.2"/>
    <row r="1391" ht="14.25" hidden="1" customHeight="1" x14ac:dyDescent="0.2"/>
    <row r="1392" ht="14.25" hidden="1" customHeight="1" x14ac:dyDescent="0.2"/>
    <row r="1393" ht="14.25" hidden="1" customHeight="1" x14ac:dyDescent="0.2"/>
    <row r="1394" ht="14.25" hidden="1" customHeight="1" x14ac:dyDescent="0.2"/>
    <row r="1395" ht="14.25" hidden="1" customHeight="1" x14ac:dyDescent="0.2"/>
    <row r="1396" ht="14.25" hidden="1" customHeight="1" x14ac:dyDescent="0.2"/>
    <row r="1397" ht="14.25" hidden="1" customHeight="1" x14ac:dyDescent="0.2"/>
    <row r="1398" ht="14.25" hidden="1" customHeight="1" x14ac:dyDescent="0.2"/>
    <row r="1399" ht="14.25" hidden="1" customHeight="1" x14ac:dyDescent="0.2"/>
    <row r="1400" ht="14.25" hidden="1" customHeight="1" x14ac:dyDescent="0.2"/>
    <row r="1401" ht="14.25" hidden="1" customHeight="1" x14ac:dyDescent="0.2"/>
    <row r="1402" ht="14.25" hidden="1" customHeight="1" x14ac:dyDescent="0.2"/>
    <row r="1403" ht="14.25" hidden="1" customHeight="1" x14ac:dyDescent="0.2"/>
    <row r="1404" ht="14.25" hidden="1" customHeight="1" x14ac:dyDescent="0.2"/>
    <row r="1405" ht="14.25" hidden="1" customHeight="1" x14ac:dyDescent="0.2"/>
    <row r="1406" ht="14.25" hidden="1" customHeight="1" x14ac:dyDescent="0.2"/>
    <row r="1407" ht="14.25" hidden="1" customHeight="1" x14ac:dyDescent="0.2"/>
    <row r="1408" ht="14.25" hidden="1" customHeight="1" x14ac:dyDescent="0.2"/>
    <row r="1409" ht="14.25" hidden="1" customHeight="1" x14ac:dyDescent="0.2"/>
    <row r="1410" ht="14.25" hidden="1" customHeight="1" x14ac:dyDescent="0.2"/>
    <row r="1411" ht="14.25" hidden="1" customHeight="1" x14ac:dyDescent="0.2"/>
    <row r="1412" ht="14.25" hidden="1" customHeight="1" x14ac:dyDescent="0.2"/>
    <row r="1413" ht="14.25" hidden="1" customHeight="1" x14ac:dyDescent="0.2"/>
    <row r="1414" ht="14.25" hidden="1" customHeight="1" x14ac:dyDescent="0.2"/>
    <row r="1415" ht="14.25" hidden="1" customHeight="1" x14ac:dyDescent="0.2"/>
    <row r="1416" ht="14.25" hidden="1" customHeight="1" x14ac:dyDescent="0.2"/>
    <row r="1417" ht="14.25" hidden="1" customHeight="1" x14ac:dyDescent="0.2"/>
    <row r="1418" ht="14.25" hidden="1" customHeight="1" x14ac:dyDescent="0.2"/>
    <row r="1419" ht="14.25" hidden="1" customHeight="1" x14ac:dyDescent="0.2"/>
    <row r="1420" ht="14.25" hidden="1" customHeight="1" x14ac:dyDescent="0.2"/>
    <row r="1421" ht="14.25" hidden="1" customHeight="1" x14ac:dyDescent="0.2"/>
    <row r="1422" ht="14.25" hidden="1" customHeight="1" x14ac:dyDescent="0.2"/>
    <row r="1423" ht="14.25" hidden="1" customHeight="1" x14ac:dyDescent="0.2"/>
    <row r="1424" ht="14.25" hidden="1" customHeight="1" x14ac:dyDescent="0.2"/>
    <row r="1425" ht="14.25" hidden="1" customHeight="1" x14ac:dyDescent="0.2"/>
    <row r="1426" ht="14.25" hidden="1" customHeight="1" x14ac:dyDescent="0.2"/>
    <row r="1427" ht="14.25" hidden="1" customHeight="1" x14ac:dyDescent="0.2"/>
    <row r="1428" ht="14.25" hidden="1" customHeight="1" x14ac:dyDescent="0.2"/>
    <row r="1429" ht="14.25" hidden="1" customHeight="1" x14ac:dyDescent="0.2"/>
    <row r="1430" ht="14.25" hidden="1" customHeight="1" x14ac:dyDescent="0.2"/>
    <row r="1431" ht="14.25" hidden="1" customHeight="1" x14ac:dyDescent="0.2"/>
    <row r="1432" ht="14.25" hidden="1" customHeight="1" x14ac:dyDescent="0.2"/>
    <row r="1433" ht="14.25" hidden="1" customHeight="1" x14ac:dyDescent="0.2"/>
    <row r="1434" ht="14.25" hidden="1" customHeight="1" x14ac:dyDescent="0.2"/>
    <row r="1435" ht="14.25" hidden="1" customHeight="1" x14ac:dyDescent="0.2"/>
    <row r="1436" ht="14.25" hidden="1" customHeight="1" x14ac:dyDescent="0.2"/>
    <row r="1437" ht="14.25" hidden="1" customHeight="1" x14ac:dyDescent="0.2"/>
    <row r="1438" ht="14.25" hidden="1" customHeight="1" x14ac:dyDescent="0.2"/>
    <row r="1439" ht="14.25" hidden="1" customHeight="1" x14ac:dyDescent="0.2"/>
    <row r="1440" ht="14.25" hidden="1" customHeight="1" x14ac:dyDescent="0.2"/>
    <row r="1441" ht="14.25" hidden="1" customHeight="1" x14ac:dyDescent="0.2"/>
    <row r="1442" ht="14.25" hidden="1" customHeight="1" x14ac:dyDescent="0.2"/>
    <row r="1443" ht="14.25" hidden="1" customHeight="1" x14ac:dyDescent="0.2"/>
    <row r="1444" ht="14.25" hidden="1" customHeight="1" x14ac:dyDescent="0.2"/>
    <row r="1445" ht="14.25" hidden="1" customHeight="1" x14ac:dyDescent="0.2"/>
    <row r="1446" ht="14.25" hidden="1" customHeight="1" x14ac:dyDescent="0.2"/>
    <row r="1447" ht="14.25" hidden="1" customHeight="1" x14ac:dyDescent="0.2"/>
    <row r="1448" ht="14.25" hidden="1" customHeight="1" x14ac:dyDescent="0.2"/>
    <row r="1449" ht="14.25" hidden="1" customHeight="1" x14ac:dyDescent="0.2"/>
    <row r="1450" ht="14.25" hidden="1" customHeight="1" x14ac:dyDescent="0.2"/>
    <row r="1451" ht="14.25" hidden="1" customHeight="1" x14ac:dyDescent="0.2"/>
    <row r="1452" ht="14.25" hidden="1" customHeight="1" x14ac:dyDescent="0.2"/>
    <row r="1453" ht="14.25" hidden="1" customHeight="1" x14ac:dyDescent="0.2"/>
    <row r="1454" ht="14.25" hidden="1" customHeight="1" x14ac:dyDescent="0.2"/>
    <row r="1455" ht="14.25" hidden="1" customHeight="1" x14ac:dyDescent="0.2"/>
    <row r="1456" ht="14.25" hidden="1" customHeight="1" x14ac:dyDescent="0.2"/>
    <row r="1457" ht="14.25" hidden="1" customHeight="1" x14ac:dyDescent="0.2"/>
    <row r="1458" ht="14.25" hidden="1" customHeight="1" x14ac:dyDescent="0.2"/>
    <row r="1459" ht="14.25" hidden="1" customHeight="1" x14ac:dyDescent="0.2"/>
    <row r="1460" ht="14.25" hidden="1" customHeight="1" x14ac:dyDescent="0.2"/>
    <row r="1461" ht="14.25" hidden="1" customHeight="1" x14ac:dyDescent="0.2"/>
    <row r="1462" ht="14.25" hidden="1" customHeight="1" x14ac:dyDescent="0.2"/>
    <row r="1463" ht="14.25" hidden="1" customHeight="1" x14ac:dyDescent="0.2"/>
    <row r="1464" ht="14.25" hidden="1" customHeight="1" x14ac:dyDescent="0.2"/>
    <row r="1465" ht="14.25" hidden="1" customHeight="1" x14ac:dyDescent="0.2"/>
    <row r="1466" ht="14.25" hidden="1" customHeight="1" x14ac:dyDescent="0.2"/>
    <row r="1467" ht="14.25" hidden="1" customHeight="1" x14ac:dyDescent="0.2"/>
    <row r="1468" ht="14.25" hidden="1" customHeight="1" x14ac:dyDescent="0.2"/>
    <row r="1469" ht="14.25" hidden="1" customHeight="1" x14ac:dyDescent="0.2"/>
    <row r="1470" ht="14.25" hidden="1" customHeight="1" x14ac:dyDescent="0.2"/>
    <row r="1471" ht="14.25" hidden="1" customHeight="1" x14ac:dyDescent="0.2"/>
    <row r="1472" ht="14.25" hidden="1" customHeight="1" x14ac:dyDescent="0.2"/>
    <row r="1473" ht="14.25" hidden="1" customHeight="1" x14ac:dyDescent="0.2"/>
    <row r="1474" ht="14.25" hidden="1" customHeight="1" x14ac:dyDescent="0.2"/>
    <row r="1475" ht="14.25" hidden="1" customHeight="1" x14ac:dyDescent="0.2"/>
    <row r="1476" ht="14.25" hidden="1" customHeight="1" x14ac:dyDescent="0.2"/>
    <row r="1477" ht="14.25" hidden="1" customHeight="1" x14ac:dyDescent="0.2"/>
    <row r="1478" ht="14.25" hidden="1" customHeight="1" x14ac:dyDescent="0.2"/>
    <row r="1479" ht="14.25" hidden="1" customHeight="1" x14ac:dyDescent="0.2"/>
    <row r="1480" ht="14.25" hidden="1" customHeight="1" x14ac:dyDescent="0.2"/>
    <row r="1481" ht="14.25" hidden="1" customHeight="1" x14ac:dyDescent="0.2"/>
    <row r="1482" ht="14.25" hidden="1" customHeight="1" x14ac:dyDescent="0.2"/>
    <row r="1483" ht="14.25" hidden="1" customHeight="1" x14ac:dyDescent="0.2"/>
    <row r="1484" ht="14.25" hidden="1" customHeight="1" x14ac:dyDescent="0.2"/>
    <row r="1485" ht="14.25" hidden="1" customHeight="1" x14ac:dyDescent="0.2"/>
    <row r="1486" ht="14.25" hidden="1" customHeight="1" x14ac:dyDescent="0.2"/>
    <row r="1487" ht="14.25" hidden="1" customHeight="1" x14ac:dyDescent="0.2"/>
    <row r="1488" ht="14.25" hidden="1" customHeight="1" x14ac:dyDescent="0.2"/>
    <row r="1489" ht="14.25" hidden="1" customHeight="1" x14ac:dyDescent="0.2"/>
    <row r="1490" ht="14.25" hidden="1" customHeight="1" x14ac:dyDescent="0.2"/>
    <row r="1491" ht="14.25" hidden="1" customHeight="1" x14ac:dyDescent="0.2"/>
    <row r="1492" ht="14.25" hidden="1" customHeight="1" x14ac:dyDescent="0.2"/>
    <row r="1493" ht="14.25" hidden="1" customHeight="1" x14ac:dyDescent="0.2"/>
    <row r="1494" ht="14.25" hidden="1" customHeight="1" x14ac:dyDescent="0.2"/>
    <row r="1495" ht="14.25" hidden="1" customHeight="1" x14ac:dyDescent="0.2"/>
    <row r="1496" ht="14.25" hidden="1" customHeight="1" x14ac:dyDescent="0.2"/>
    <row r="1497" ht="14.25" hidden="1" customHeight="1" x14ac:dyDescent="0.2"/>
    <row r="1498" ht="14.25" hidden="1" customHeight="1" x14ac:dyDescent="0.2"/>
    <row r="1499" ht="14.25" hidden="1" customHeight="1" x14ac:dyDescent="0.2"/>
    <row r="1500" ht="14.25" hidden="1" customHeight="1" x14ac:dyDescent="0.2"/>
    <row r="1501" ht="14.25" hidden="1" customHeight="1" x14ac:dyDescent="0.2"/>
    <row r="1502" ht="14.25" hidden="1" customHeight="1" x14ac:dyDescent="0.2"/>
    <row r="1503" ht="14.25" hidden="1" customHeight="1" x14ac:dyDescent="0.2"/>
    <row r="1504" ht="14.25" hidden="1" customHeight="1" x14ac:dyDescent="0.2"/>
    <row r="1505" ht="14.25" hidden="1" customHeight="1" x14ac:dyDescent="0.2"/>
    <row r="1506" ht="14.25" hidden="1" customHeight="1" x14ac:dyDescent="0.2"/>
    <row r="1507" ht="14.25" hidden="1" customHeight="1" x14ac:dyDescent="0.2"/>
    <row r="1508" ht="14.25" hidden="1" customHeight="1" x14ac:dyDescent="0.2"/>
    <row r="1509" ht="14.25" hidden="1" customHeight="1" x14ac:dyDescent="0.2"/>
    <row r="1510" ht="14.25" hidden="1" customHeight="1" x14ac:dyDescent="0.2"/>
    <row r="1511" ht="14.25" hidden="1" customHeight="1" x14ac:dyDescent="0.2"/>
    <row r="1512" ht="14.25" hidden="1" customHeight="1" x14ac:dyDescent="0.2"/>
    <row r="1513" ht="14.25" hidden="1" customHeight="1" x14ac:dyDescent="0.2"/>
    <row r="1514" ht="14.25" hidden="1" customHeight="1" x14ac:dyDescent="0.2"/>
    <row r="1515" ht="14.25" hidden="1" customHeight="1" x14ac:dyDescent="0.2"/>
    <row r="1516" ht="14.25" hidden="1" customHeight="1" x14ac:dyDescent="0.2"/>
    <row r="1517" ht="14.25" hidden="1" customHeight="1" x14ac:dyDescent="0.2"/>
    <row r="1518" ht="14.25" hidden="1" customHeight="1" x14ac:dyDescent="0.2"/>
    <row r="1519" ht="14.25" hidden="1" customHeight="1" x14ac:dyDescent="0.2"/>
    <row r="1520" ht="14.25" hidden="1" customHeight="1" x14ac:dyDescent="0.2"/>
    <row r="1521" ht="14.25" hidden="1" customHeight="1" x14ac:dyDescent="0.2"/>
    <row r="1522" ht="14.25" hidden="1" customHeight="1" x14ac:dyDescent="0.2"/>
    <row r="1523" ht="14.25" hidden="1" customHeight="1" x14ac:dyDescent="0.2"/>
    <row r="1524" ht="14.25" hidden="1" customHeight="1" x14ac:dyDescent="0.2"/>
    <row r="1525" ht="14.25" hidden="1" customHeight="1" x14ac:dyDescent="0.2"/>
    <row r="1526" ht="14.25" hidden="1" customHeight="1" x14ac:dyDescent="0.2"/>
    <row r="1527" ht="14.25" hidden="1" customHeight="1" x14ac:dyDescent="0.2"/>
    <row r="1528" ht="14.25" hidden="1" customHeight="1" x14ac:dyDescent="0.2"/>
    <row r="1529" ht="14.25" hidden="1" customHeight="1" x14ac:dyDescent="0.2"/>
    <row r="1530" ht="14.25" hidden="1" customHeight="1" x14ac:dyDescent="0.2"/>
    <row r="1531" ht="14.25" hidden="1" customHeight="1" x14ac:dyDescent="0.2"/>
    <row r="1532" ht="14.25" hidden="1" customHeight="1" x14ac:dyDescent="0.2"/>
    <row r="1533" ht="14.25" hidden="1" customHeight="1" x14ac:dyDescent="0.2"/>
    <row r="1534" ht="14.25" hidden="1" customHeight="1" x14ac:dyDescent="0.2"/>
    <row r="1535" ht="14.25" hidden="1" customHeight="1" x14ac:dyDescent="0.2"/>
    <row r="1536" ht="14.25" hidden="1" customHeight="1" x14ac:dyDescent="0.2"/>
    <row r="1537" ht="14.25" hidden="1" customHeight="1" x14ac:dyDescent="0.2"/>
    <row r="1538" ht="14.25" hidden="1" customHeight="1" x14ac:dyDescent="0.2"/>
    <row r="1539" ht="14.25" hidden="1" customHeight="1" x14ac:dyDescent="0.2"/>
    <row r="1540" ht="14.25" hidden="1" customHeight="1" x14ac:dyDescent="0.2"/>
    <row r="1541" ht="14.25" hidden="1" customHeight="1" x14ac:dyDescent="0.2"/>
    <row r="1542" ht="14.25" hidden="1" customHeight="1" x14ac:dyDescent="0.2"/>
    <row r="1543" ht="14.25" hidden="1" customHeight="1" x14ac:dyDescent="0.2"/>
    <row r="1544" ht="14.25" hidden="1" customHeight="1" x14ac:dyDescent="0.2"/>
    <row r="1545" ht="14.25" hidden="1" customHeight="1" x14ac:dyDescent="0.2"/>
    <row r="1546" ht="14.25" hidden="1" customHeight="1" x14ac:dyDescent="0.2"/>
    <row r="1547" ht="14.25" hidden="1" customHeight="1" x14ac:dyDescent="0.2"/>
    <row r="1548" ht="14.25" hidden="1" customHeight="1" x14ac:dyDescent="0.2"/>
    <row r="1549" ht="14.25" hidden="1" customHeight="1" x14ac:dyDescent="0.2"/>
    <row r="1550" ht="14.25" hidden="1" customHeight="1" x14ac:dyDescent="0.2"/>
    <row r="1551" ht="14.25" hidden="1" customHeight="1" x14ac:dyDescent="0.2"/>
    <row r="1552" ht="14.25" hidden="1" customHeight="1" x14ac:dyDescent="0.2"/>
    <row r="1553" ht="14.25" hidden="1" customHeight="1" x14ac:dyDescent="0.2"/>
    <row r="1554" ht="14.25" hidden="1" customHeight="1" x14ac:dyDescent="0.2"/>
    <row r="1555" ht="14.25" hidden="1" customHeight="1" x14ac:dyDescent="0.2"/>
    <row r="1556" ht="14.25" hidden="1" customHeight="1" x14ac:dyDescent="0.2"/>
    <row r="1557" ht="14.25" hidden="1" customHeight="1" x14ac:dyDescent="0.2"/>
    <row r="1558" ht="14.25" hidden="1" customHeight="1" x14ac:dyDescent="0.2"/>
    <row r="1559" ht="14.25" hidden="1" customHeight="1" x14ac:dyDescent="0.2"/>
    <row r="1560" ht="14.25" hidden="1" customHeight="1" x14ac:dyDescent="0.2"/>
    <row r="1561" ht="14.25" hidden="1" customHeight="1" x14ac:dyDescent="0.2"/>
    <row r="1562" ht="14.25" hidden="1" customHeight="1" x14ac:dyDescent="0.2"/>
    <row r="1563" ht="14.25" hidden="1" customHeight="1" x14ac:dyDescent="0.2"/>
    <row r="1564" ht="14.25" hidden="1" customHeight="1" x14ac:dyDescent="0.2"/>
    <row r="1565" ht="14.25" hidden="1" customHeight="1" x14ac:dyDescent="0.2"/>
    <row r="1566" ht="14.25" hidden="1" customHeight="1" x14ac:dyDescent="0.2"/>
    <row r="1567" ht="14.25" hidden="1" customHeight="1" x14ac:dyDescent="0.2"/>
    <row r="1568" ht="14.25" hidden="1" customHeight="1" x14ac:dyDescent="0.2"/>
    <row r="1569" ht="14.25" hidden="1" customHeight="1" x14ac:dyDescent="0.2"/>
    <row r="1570" ht="14.25" hidden="1" customHeight="1" x14ac:dyDescent="0.2"/>
    <row r="1571" ht="14.25" hidden="1" customHeight="1" x14ac:dyDescent="0.2"/>
    <row r="1572" ht="14.25" hidden="1" customHeight="1" x14ac:dyDescent="0.2"/>
    <row r="1573" ht="14.25" hidden="1" customHeight="1" x14ac:dyDescent="0.2"/>
    <row r="1574" ht="14.25" hidden="1" customHeight="1" x14ac:dyDescent="0.2"/>
    <row r="1575" ht="14.25" hidden="1" customHeight="1" x14ac:dyDescent="0.2"/>
    <row r="1576" ht="14.25" hidden="1" customHeight="1" x14ac:dyDescent="0.2"/>
    <row r="1577" ht="14.25" hidden="1" customHeight="1" x14ac:dyDescent="0.2"/>
    <row r="1578" ht="14.25" hidden="1" customHeight="1" x14ac:dyDescent="0.2"/>
    <row r="1579" ht="14.25" hidden="1" customHeight="1" x14ac:dyDescent="0.2"/>
    <row r="1580" ht="14.25" hidden="1" customHeight="1" x14ac:dyDescent="0.2"/>
    <row r="1581" ht="14.25" hidden="1" customHeight="1" x14ac:dyDescent="0.2"/>
    <row r="1582" ht="14.25" hidden="1" customHeight="1" x14ac:dyDescent="0.2"/>
    <row r="1583" ht="14.25" hidden="1" customHeight="1" x14ac:dyDescent="0.2"/>
    <row r="1584" ht="14.25" hidden="1" customHeight="1" x14ac:dyDescent="0.2"/>
    <row r="1585" ht="14.25" hidden="1" customHeight="1" x14ac:dyDescent="0.2"/>
    <row r="1586" ht="14.25" hidden="1" customHeight="1" x14ac:dyDescent="0.2"/>
    <row r="1587" ht="14.25" hidden="1" customHeight="1" x14ac:dyDescent="0.2"/>
    <row r="1588" ht="14.25" hidden="1" customHeight="1" x14ac:dyDescent="0.2"/>
    <row r="1589" ht="14.25" hidden="1" customHeight="1" x14ac:dyDescent="0.2"/>
    <row r="1590" ht="14.25" hidden="1" customHeight="1" x14ac:dyDescent="0.2"/>
    <row r="1591" ht="14.25" hidden="1" customHeight="1" x14ac:dyDescent="0.2"/>
    <row r="1592" ht="14.25" hidden="1" customHeight="1" x14ac:dyDescent="0.2"/>
    <row r="1593" ht="14.25" hidden="1" customHeight="1" x14ac:dyDescent="0.2"/>
    <row r="1594" ht="14.25" hidden="1" customHeight="1" x14ac:dyDescent="0.2"/>
    <row r="1595" ht="14.25" hidden="1" customHeight="1" x14ac:dyDescent="0.2"/>
    <row r="1596" ht="14.25" hidden="1" customHeight="1" x14ac:dyDescent="0.2"/>
    <row r="1597" ht="14.25" hidden="1" customHeight="1" x14ac:dyDescent="0.2"/>
    <row r="1598" ht="14.25" hidden="1" customHeight="1" x14ac:dyDescent="0.2"/>
    <row r="1599" ht="14.25" hidden="1" customHeight="1" x14ac:dyDescent="0.2"/>
    <row r="1600" ht="14.25" hidden="1" customHeight="1" x14ac:dyDescent="0.2"/>
    <row r="1601" ht="14.25" hidden="1" customHeight="1" x14ac:dyDescent="0.2"/>
    <row r="1602" ht="14.25" hidden="1" customHeight="1" x14ac:dyDescent="0.2"/>
    <row r="1603" ht="14.25" hidden="1" customHeight="1" x14ac:dyDescent="0.2"/>
    <row r="1604" ht="14.25" hidden="1" customHeight="1" x14ac:dyDescent="0.2"/>
    <row r="1605" ht="14.25" hidden="1" customHeight="1" x14ac:dyDescent="0.2"/>
    <row r="1606" ht="14.25" hidden="1" customHeight="1" x14ac:dyDescent="0.2"/>
    <row r="1607" ht="14.25" hidden="1" customHeight="1" x14ac:dyDescent="0.2"/>
    <row r="1608" ht="14.25" hidden="1" customHeight="1" x14ac:dyDescent="0.2"/>
    <row r="1609" ht="14.25" hidden="1" customHeight="1" x14ac:dyDescent="0.2"/>
    <row r="1610" ht="14.25" hidden="1" customHeight="1" x14ac:dyDescent="0.2"/>
    <row r="1611" ht="14.25" hidden="1" customHeight="1" x14ac:dyDescent="0.2"/>
    <row r="1612" ht="14.25" hidden="1" customHeight="1" x14ac:dyDescent="0.2"/>
    <row r="1613" ht="14.25" hidden="1" customHeight="1" x14ac:dyDescent="0.2"/>
    <row r="1614" ht="14.25" hidden="1" customHeight="1" x14ac:dyDescent="0.2"/>
    <row r="1615" ht="14.25" hidden="1" customHeight="1" x14ac:dyDescent="0.2"/>
    <row r="1616" ht="14.25" hidden="1" customHeight="1" x14ac:dyDescent="0.2"/>
    <row r="1617" ht="14.25" hidden="1" customHeight="1" x14ac:dyDescent="0.2"/>
    <row r="1618" ht="14.25" hidden="1" customHeight="1" x14ac:dyDescent="0.2"/>
    <row r="1619" ht="14.25" hidden="1" customHeight="1" x14ac:dyDescent="0.2"/>
    <row r="1620" ht="14.25" hidden="1" customHeight="1" x14ac:dyDescent="0.2"/>
    <row r="1621" ht="14.25" hidden="1" customHeight="1" x14ac:dyDescent="0.2"/>
    <row r="1622" ht="14.25" hidden="1" customHeight="1" x14ac:dyDescent="0.2"/>
    <row r="1623" ht="14.25" hidden="1" customHeight="1" x14ac:dyDescent="0.2"/>
    <row r="1624" ht="14.25" hidden="1" customHeight="1" x14ac:dyDescent="0.2"/>
    <row r="1625" ht="14.25" hidden="1" customHeight="1" x14ac:dyDescent="0.2"/>
    <row r="1626" ht="14.25" hidden="1" customHeight="1" x14ac:dyDescent="0.2"/>
    <row r="1627" ht="14.25" hidden="1" customHeight="1" x14ac:dyDescent="0.2"/>
    <row r="1628" ht="14.25" hidden="1" customHeight="1" x14ac:dyDescent="0.2"/>
    <row r="1629" ht="14.25" hidden="1" customHeight="1" x14ac:dyDescent="0.2"/>
    <row r="1630" ht="14.25" hidden="1" customHeight="1" x14ac:dyDescent="0.2"/>
    <row r="1631" ht="14.25" hidden="1" customHeight="1" x14ac:dyDescent="0.2"/>
    <row r="1632" ht="14.25" hidden="1" customHeight="1" x14ac:dyDescent="0.2"/>
    <row r="1633" ht="14.25" hidden="1" customHeight="1" x14ac:dyDescent="0.2"/>
    <row r="1634" ht="14.25" hidden="1" customHeight="1" x14ac:dyDescent="0.2"/>
    <row r="1635" ht="14.25" hidden="1" customHeight="1" x14ac:dyDescent="0.2"/>
    <row r="1636" ht="14.25" hidden="1" customHeight="1" x14ac:dyDescent="0.2"/>
    <row r="1637" ht="14.25" hidden="1" customHeight="1" x14ac:dyDescent="0.2"/>
    <row r="1638" ht="14.25" hidden="1" customHeight="1" x14ac:dyDescent="0.2"/>
    <row r="1639" ht="14.25" hidden="1" customHeight="1" x14ac:dyDescent="0.2"/>
    <row r="1640" ht="14.25" hidden="1" customHeight="1" x14ac:dyDescent="0.2"/>
    <row r="1641" ht="14.25" hidden="1" customHeight="1" x14ac:dyDescent="0.2"/>
    <row r="1642" ht="14.25" hidden="1" customHeight="1" x14ac:dyDescent="0.2"/>
    <row r="1643" ht="14.25" hidden="1" customHeight="1" x14ac:dyDescent="0.2"/>
    <row r="1644" ht="14.25" hidden="1" customHeight="1" x14ac:dyDescent="0.2"/>
    <row r="1645" ht="14.25" hidden="1" customHeight="1" x14ac:dyDescent="0.2"/>
    <row r="1646" ht="14.25" hidden="1" customHeight="1" x14ac:dyDescent="0.2"/>
    <row r="1647" ht="14.25" hidden="1" customHeight="1" x14ac:dyDescent="0.2"/>
    <row r="1648" ht="14.25" hidden="1" customHeight="1" x14ac:dyDescent="0.2"/>
    <row r="1649" ht="14.25" hidden="1" customHeight="1" x14ac:dyDescent="0.2"/>
    <row r="1650" ht="14.25" hidden="1" customHeight="1" x14ac:dyDescent="0.2"/>
    <row r="1651" ht="14.25" hidden="1" customHeight="1" x14ac:dyDescent="0.2"/>
    <row r="1652" ht="14.25" hidden="1" customHeight="1" x14ac:dyDescent="0.2"/>
    <row r="1653" ht="14.25" hidden="1" customHeight="1" x14ac:dyDescent="0.2"/>
    <row r="1654" ht="14.25" hidden="1" customHeight="1" x14ac:dyDescent="0.2"/>
    <row r="1655" ht="14.25" hidden="1" customHeight="1" x14ac:dyDescent="0.2"/>
    <row r="1656" ht="14.25" hidden="1" customHeight="1" x14ac:dyDescent="0.2"/>
    <row r="1657" ht="14.25" hidden="1" customHeight="1" x14ac:dyDescent="0.2"/>
    <row r="1658" ht="14.25" hidden="1" customHeight="1" x14ac:dyDescent="0.2"/>
    <row r="1659" ht="14.25" hidden="1" customHeight="1" x14ac:dyDescent="0.2"/>
    <row r="1660" ht="14.25" hidden="1" customHeight="1" x14ac:dyDescent="0.2"/>
    <row r="1661" ht="14.25" hidden="1" customHeight="1" x14ac:dyDescent="0.2"/>
    <row r="1662" ht="14.25" hidden="1" customHeight="1" x14ac:dyDescent="0.2"/>
    <row r="1663" ht="14.25" hidden="1" customHeight="1" x14ac:dyDescent="0.2"/>
    <row r="1664" ht="14.25" hidden="1" customHeight="1" x14ac:dyDescent="0.2"/>
    <row r="1665" ht="14.25" hidden="1" customHeight="1" x14ac:dyDescent="0.2"/>
    <row r="1666" ht="14.25" hidden="1" customHeight="1" x14ac:dyDescent="0.2"/>
    <row r="1667" ht="14.25" hidden="1" customHeight="1" x14ac:dyDescent="0.2"/>
    <row r="1668" ht="14.25" hidden="1" customHeight="1" x14ac:dyDescent="0.2"/>
    <row r="1669" ht="14.25" hidden="1" customHeight="1" x14ac:dyDescent="0.2"/>
    <row r="1670" ht="14.25" hidden="1" customHeight="1" x14ac:dyDescent="0.2"/>
    <row r="1671" ht="14.25" hidden="1" customHeight="1" x14ac:dyDescent="0.2"/>
    <row r="1672" ht="14.25" hidden="1" customHeight="1" x14ac:dyDescent="0.2"/>
    <row r="1673" ht="14.25" hidden="1" customHeight="1" x14ac:dyDescent="0.2"/>
    <row r="1674" ht="14.25" hidden="1" customHeight="1" x14ac:dyDescent="0.2"/>
    <row r="1675" ht="14.25" hidden="1" customHeight="1" x14ac:dyDescent="0.2"/>
    <row r="1676" ht="14.25" hidden="1" customHeight="1" x14ac:dyDescent="0.2"/>
    <row r="1677" ht="14.25" hidden="1" customHeight="1" x14ac:dyDescent="0.2"/>
    <row r="1678" ht="14.25" hidden="1" customHeight="1" x14ac:dyDescent="0.2"/>
    <row r="1679" ht="14.25" hidden="1" customHeight="1" x14ac:dyDescent="0.2"/>
    <row r="1680" ht="14.25" hidden="1" customHeight="1" x14ac:dyDescent="0.2"/>
    <row r="1681" ht="14.25" hidden="1" customHeight="1" x14ac:dyDescent="0.2"/>
    <row r="1682" ht="14.25" hidden="1" customHeight="1" x14ac:dyDescent="0.2"/>
    <row r="1683" ht="14.25" hidden="1" customHeight="1" x14ac:dyDescent="0.2"/>
    <row r="1684" ht="14.25" hidden="1" customHeight="1" x14ac:dyDescent="0.2"/>
    <row r="1685" ht="14.25" hidden="1" customHeight="1" x14ac:dyDescent="0.2"/>
    <row r="1686" ht="14.25" hidden="1" customHeight="1" x14ac:dyDescent="0.2"/>
    <row r="1687" ht="14.25" hidden="1" customHeight="1" x14ac:dyDescent="0.2"/>
    <row r="1688" ht="14.25" hidden="1" customHeight="1" x14ac:dyDescent="0.2"/>
    <row r="1689" ht="14.25" hidden="1" customHeight="1" x14ac:dyDescent="0.2"/>
    <row r="1690" ht="14.25" hidden="1" customHeight="1" x14ac:dyDescent="0.2"/>
    <row r="1691" ht="14.25" hidden="1" customHeight="1" x14ac:dyDescent="0.2"/>
    <row r="1692" ht="14.25" hidden="1" customHeight="1" x14ac:dyDescent="0.2"/>
    <row r="1693" ht="14.25" hidden="1" customHeight="1" x14ac:dyDescent="0.2"/>
    <row r="1694" ht="14.25" hidden="1" customHeight="1" x14ac:dyDescent="0.2"/>
    <row r="1695" ht="14.25" hidden="1" customHeight="1" x14ac:dyDescent="0.2"/>
    <row r="1696" ht="14.25" hidden="1" customHeight="1" x14ac:dyDescent="0.2"/>
    <row r="1697" ht="14.25" hidden="1" customHeight="1" x14ac:dyDescent="0.2"/>
    <row r="1698" ht="14.25" hidden="1" customHeight="1" x14ac:dyDescent="0.2"/>
    <row r="1699" ht="14.25" hidden="1" customHeight="1" x14ac:dyDescent="0.2"/>
    <row r="1700" ht="14.25" hidden="1" customHeight="1" x14ac:dyDescent="0.2"/>
    <row r="1701" ht="14.25" hidden="1" customHeight="1" x14ac:dyDescent="0.2"/>
    <row r="1702" ht="14.25" hidden="1" customHeight="1" x14ac:dyDescent="0.2"/>
    <row r="1703" ht="14.25" hidden="1" customHeight="1" x14ac:dyDescent="0.2"/>
    <row r="1704" ht="14.25" hidden="1" customHeight="1" x14ac:dyDescent="0.2"/>
    <row r="1705" ht="14.25" hidden="1" customHeight="1" x14ac:dyDescent="0.2"/>
    <row r="1706" ht="14.25" hidden="1" customHeight="1" x14ac:dyDescent="0.2"/>
    <row r="1707" ht="14.25" hidden="1" customHeight="1" x14ac:dyDescent="0.2"/>
    <row r="1708" ht="14.25" hidden="1" customHeight="1" x14ac:dyDescent="0.2"/>
    <row r="1709" ht="14.25" hidden="1" customHeight="1" x14ac:dyDescent="0.2"/>
    <row r="1710" ht="14.25" hidden="1" customHeight="1" x14ac:dyDescent="0.2"/>
    <row r="1711" ht="14.25" hidden="1" customHeight="1" x14ac:dyDescent="0.2"/>
    <row r="1712" ht="14.25" hidden="1" customHeight="1" x14ac:dyDescent="0.2"/>
    <row r="1713" ht="14.25" hidden="1" customHeight="1" x14ac:dyDescent="0.2"/>
    <row r="1714" ht="14.25" hidden="1" customHeight="1" x14ac:dyDescent="0.2"/>
    <row r="1715" ht="14.25" hidden="1" customHeight="1" x14ac:dyDescent="0.2"/>
    <row r="1716" ht="14.25" hidden="1" customHeight="1" x14ac:dyDescent="0.2"/>
    <row r="1717" ht="14.25" hidden="1" customHeight="1" x14ac:dyDescent="0.2"/>
    <row r="1718" ht="14.25" hidden="1" customHeight="1" x14ac:dyDescent="0.2"/>
    <row r="1719" ht="14.25" hidden="1" customHeight="1" x14ac:dyDescent="0.2"/>
    <row r="1720" ht="14.25" hidden="1" customHeight="1" x14ac:dyDescent="0.2"/>
    <row r="1721" ht="14.25" hidden="1" customHeight="1" x14ac:dyDescent="0.2"/>
    <row r="1722" ht="14.25" hidden="1" customHeight="1" x14ac:dyDescent="0.2"/>
    <row r="1723" ht="14.25" hidden="1" customHeight="1" x14ac:dyDescent="0.2"/>
    <row r="1724" ht="14.25" hidden="1" customHeight="1" x14ac:dyDescent="0.2"/>
    <row r="1725" ht="14.25" hidden="1" customHeight="1" x14ac:dyDescent="0.2"/>
    <row r="1726" ht="14.25" hidden="1" customHeight="1" x14ac:dyDescent="0.2"/>
    <row r="1727" ht="14.25" hidden="1" customHeight="1" x14ac:dyDescent="0.2"/>
    <row r="1728" ht="14.25" hidden="1" customHeight="1" x14ac:dyDescent="0.2"/>
    <row r="1729" ht="14.25" hidden="1" customHeight="1" x14ac:dyDescent="0.2"/>
    <row r="1730" ht="14.25" hidden="1" customHeight="1" x14ac:dyDescent="0.2"/>
    <row r="1731" ht="14.25" hidden="1" customHeight="1" x14ac:dyDescent="0.2"/>
    <row r="1732" ht="14.25" hidden="1" customHeight="1" x14ac:dyDescent="0.2"/>
    <row r="1733" ht="14.25" hidden="1" customHeight="1" x14ac:dyDescent="0.2"/>
    <row r="1734" ht="14.25" hidden="1" customHeight="1" x14ac:dyDescent="0.2"/>
    <row r="1735" ht="14.25" hidden="1" customHeight="1" x14ac:dyDescent="0.2"/>
    <row r="1736" ht="14.25" hidden="1" customHeight="1" x14ac:dyDescent="0.2"/>
    <row r="1737" ht="14.25" hidden="1" customHeight="1" x14ac:dyDescent="0.2"/>
    <row r="1738" ht="14.25" hidden="1" customHeight="1" x14ac:dyDescent="0.2"/>
    <row r="1739" ht="14.25" hidden="1" customHeight="1" x14ac:dyDescent="0.2"/>
    <row r="1740" ht="14.25" hidden="1" customHeight="1" x14ac:dyDescent="0.2"/>
    <row r="1741" ht="14.25" hidden="1" customHeight="1" x14ac:dyDescent="0.2"/>
    <row r="1742" ht="14.25" hidden="1" customHeight="1" x14ac:dyDescent="0.2"/>
    <row r="1743" ht="14.25" hidden="1" customHeight="1" x14ac:dyDescent="0.2"/>
    <row r="1744" ht="14.25" hidden="1" customHeight="1" x14ac:dyDescent="0.2"/>
    <row r="1745" ht="14.25" hidden="1" customHeight="1" x14ac:dyDescent="0.2"/>
    <row r="1746" ht="14.25" hidden="1" customHeight="1" x14ac:dyDescent="0.2"/>
    <row r="1747" ht="14.25" hidden="1" customHeight="1" x14ac:dyDescent="0.2"/>
    <row r="1748" ht="14.25" hidden="1" customHeight="1" x14ac:dyDescent="0.2"/>
    <row r="1749" ht="14.25" hidden="1" customHeight="1" x14ac:dyDescent="0.2"/>
    <row r="1750" ht="14.25" hidden="1" customHeight="1" x14ac:dyDescent="0.2"/>
    <row r="1751" ht="14.25" hidden="1" customHeight="1" x14ac:dyDescent="0.2"/>
    <row r="1752" ht="14.25" hidden="1" customHeight="1" x14ac:dyDescent="0.2"/>
    <row r="1753" ht="14.25" hidden="1" customHeight="1" x14ac:dyDescent="0.2"/>
    <row r="1754" ht="14.25" hidden="1" customHeight="1" x14ac:dyDescent="0.2"/>
    <row r="1755" ht="14.25" hidden="1" customHeight="1" x14ac:dyDescent="0.2"/>
    <row r="1756" ht="14.25" hidden="1" customHeight="1" x14ac:dyDescent="0.2"/>
    <row r="1757" ht="14.25" hidden="1" customHeight="1" x14ac:dyDescent="0.2"/>
    <row r="1758" ht="14.25" hidden="1" customHeight="1" x14ac:dyDescent="0.2"/>
    <row r="1759" ht="14.25" hidden="1" customHeight="1" x14ac:dyDescent="0.2"/>
    <row r="1760" ht="14.25" hidden="1" customHeight="1" x14ac:dyDescent="0.2"/>
    <row r="1761" ht="14.25" hidden="1" customHeight="1" x14ac:dyDescent="0.2"/>
    <row r="1762" ht="14.25" hidden="1" customHeight="1" x14ac:dyDescent="0.2"/>
    <row r="1763" ht="14.25" hidden="1" customHeight="1" x14ac:dyDescent="0.2"/>
    <row r="1764" ht="14.25" hidden="1" customHeight="1" x14ac:dyDescent="0.2"/>
    <row r="1765" ht="14.25" hidden="1" customHeight="1" x14ac:dyDescent="0.2"/>
    <row r="1766" ht="14.25" hidden="1" customHeight="1" x14ac:dyDescent="0.2"/>
    <row r="1767" ht="14.25" hidden="1" customHeight="1" x14ac:dyDescent="0.2"/>
    <row r="1768" ht="14.25" hidden="1" customHeight="1" x14ac:dyDescent="0.2"/>
    <row r="1769" ht="14.25" hidden="1" customHeight="1" x14ac:dyDescent="0.2"/>
    <row r="1770" ht="14.25" hidden="1" customHeight="1" x14ac:dyDescent="0.2"/>
    <row r="1771" ht="14.25" hidden="1" customHeight="1" x14ac:dyDescent="0.2"/>
    <row r="1772" ht="14.25" hidden="1" customHeight="1" x14ac:dyDescent="0.2"/>
    <row r="1773" ht="14.25" hidden="1" customHeight="1" x14ac:dyDescent="0.2"/>
    <row r="1774" ht="14.25" hidden="1" customHeight="1" x14ac:dyDescent="0.2"/>
    <row r="1775" ht="14.25" hidden="1" customHeight="1" x14ac:dyDescent="0.2"/>
    <row r="1776" ht="14.25" hidden="1" customHeight="1" x14ac:dyDescent="0.2"/>
    <row r="1777" ht="14.25" hidden="1" customHeight="1" x14ac:dyDescent="0.2"/>
    <row r="1778" ht="14.25" hidden="1" customHeight="1" x14ac:dyDescent="0.2"/>
    <row r="1779" ht="14.25" hidden="1" customHeight="1" x14ac:dyDescent="0.2"/>
    <row r="1780" ht="14.25" hidden="1" customHeight="1" x14ac:dyDescent="0.2"/>
    <row r="1781" ht="14.25" hidden="1" customHeight="1" x14ac:dyDescent="0.2"/>
    <row r="1782" ht="14.25" hidden="1" customHeight="1" x14ac:dyDescent="0.2"/>
    <row r="1783" ht="14.25" hidden="1" customHeight="1" x14ac:dyDescent="0.2"/>
    <row r="1784" ht="14.25" hidden="1" customHeight="1" x14ac:dyDescent="0.2"/>
    <row r="1785" ht="14.25" hidden="1" customHeight="1" x14ac:dyDescent="0.2"/>
    <row r="1786" ht="14.25" hidden="1" customHeight="1" x14ac:dyDescent="0.2"/>
    <row r="1787" ht="14.25" hidden="1" customHeight="1" x14ac:dyDescent="0.2"/>
    <row r="1788" ht="14.25" hidden="1" customHeight="1" x14ac:dyDescent="0.2"/>
    <row r="1789" ht="14.25" hidden="1" customHeight="1" x14ac:dyDescent="0.2"/>
    <row r="1790" ht="14.25" hidden="1" customHeight="1" x14ac:dyDescent="0.2"/>
    <row r="1791" ht="14.25" hidden="1" customHeight="1" x14ac:dyDescent="0.2"/>
    <row r="1792" ht="14.25" hidden="1" customHeight="1" x14ac:dyDescent="0.2"/>
    <row r="1793" ht="14.25" hidden="1" customHeight="1" x14ac:dyDescent="0.2"/>
    <row r="1794" ht="14.25" hidden="1" customHeight="1" x14ac:dyDescent="0.2"/>
    <row r="1795" ht="14.25" hidden="1" customHeight="1" x14ac:dyDescent="0.2"/>
    <row r="1796" ht="14.25" hidden="1" customHeight="1" x14ac:dyDescent="0.2"/>
    <row r="1797" ht="14.25" hidden="1" customHeight="1" x14ac:dyDescent="0.2"/>
    <row r="1798" ht="14.25" hidden="1" customHeight="1" x14ac:dyDescent="0.2"/>
    <row r="1799" ht="14.25" hidden="1" customHeight="1" x14ac:dyDescent="0.2"/>
    <row r="1800" ht="14.25" hidden="1" customHeight="1" x14ac:dyDescent="0.2"/>
    <row r="1801" ht="14.25" hidden="1" customHeight="1" x14ac:dyDescent="0.2"/>
    <row r="1802" ht="14.25" hidden="1" customHeight="1" x14ac:dyDescent="0.2"/>
    <row r="1803" ht="14.25" hidden="1" customHeight="1" x14ac:dyDescent="0.2"/>
    <row r="1804" ht="14.25" hidden="1" customHeight="1" x14ac:dyDescent="0.2"/>
    <row r="1805" ht="14.25" hidden="1" customHeight="1" x14ac:dyDescent="0.2"/>
    <row r="1806" ht="14.25" hidden="1" customHeight="1" x14ac:dyDescent="0.2"/>
    <row r="1807" ht="14.25" hidden="1" customHeight="1" x14ac:dyDescent="0.2"/>
    <row r="1808" ht="14.25" hidden="1" customHeight="1" x14ac:dyDescent="0.2"/>
    <row r="1809" ht="14.25" hidden="1" customHeight="1" x14ac:dyDescent="0.2"/>
    <row r="1810" ht="14.25" hidden="1" customHeight="1" x14ac:dyDescent="0.2"/>
    <row r="1811" ht="14.25" hidden="1" customHeight="1" x14ac:dyDescent="0.2"/>
    <row r="1812" ht="14.25" hidden="1" customHeight="1" x14ac:dyDescent="0.2"/>
    <row r="1813" ht="14.25" hidden="1" customHeight="1" x14ac:dyDescent="0.2"/>
    <row r="1814" ht="14.25" hidden="1" customHeight="1" x14ac:dyDescent="0.2"/>
    <row r="1815" ht="14.25" hidden="1" customHeight="1" x14ac:dyDescent="0.2"/>
    <row r="1816" ht="14.25" hidden="1" customHeight="1" x14ac:dyDescent="0.2"/>
    <row r="1817" ht="14.25" hidden="1" customHeight="1" x14ac:dyDescent="0.2"/>
    <row r="1818" ht="14.25" hidden="1" customHeight="1" x14ac:dyDescent="0.2"/>
    <row r="1819" ht="14.25" hidden="1" customHeight="1" x14ac:dyDescent="0.2"/>
    <row r="1820" ht="14.25" hidden="1" customHeight="1" x14ac:dyDescent="0.2"/>
    <row r="1821" ht="14.25" hidden="1" customHeight="1" x14ac:dyDescent="0.2"/>
    <row r="1822" ht="14.25" hidden="1" customHeight="1" x14ac:dyDescent="0.2"/>
    <row r="1823" ht="14.25" hidden="1" customHeight="1" x14ac:dyDescent="0.2"/>
    <row r="1824" ht="14.25" hidden="1" customHeight="1" x14ac:dyDescent="0.2"/>
    <row r="1825" ht="14.25" hidden="1" customHeight="1" x14ac:dyDescent="0.2"/>
    <row r="1826" ht="14.25" hidden="1" customHeight="1" x14ac:dyDescent="0.2"/>
    <row r="1827" ht="14.25" hidden="1" customHeight="1" x14ac:dyDescent="0.2"/>
    <row r="1828" ht="14.25" hidden="1" customHeight="1" x14ac:dyDescent="0.2"/>
    <row r="1829" ht="14.25" hidden="1" customHeight="1" x14ac:dyDescent="0.2"/>
    <row r="1830" ht="14.25" hidden="1" customHeight="1" x14ac:dyDescent="0.2"/>
    <row r="1831" ht="14.25" hidden="1" customHeight="1" x14ac:dyDescent="0.2"/>
    <row r="1832" ht="14.25" hidden="1" customHeight="1" x14ac:dyDescent="0.2"/>
    <row r="1833" ht="14.25" hidden="1" customHeight="1" x14ac:dyDescent="0.2"/>
    <row r="1834" ht="14.25" hidden="1" customHeight="1" x14ac:dyDescent="0.2"/>
    <row r="1835" ht="14.25" hidden="1" customHeight="1" x14ac:dyDescent="0.2"/>
    <row r="1836" ht="14.25" hidden="1" customHeight="1" x14ac:dyDescent="0.2"/>
    <row r="1837" ht="14.25" hidden="1" customHeight="1" x14ac:dyDescent="0.2"/>
    <row r="1838" ht="14.25" hidden="1" customHeight="1" x14ac:dyDescent="0.2"/>
    <row r="1839" ht="14.25" hidden="1" customHeight="1" x14ac:dyDescent="0.2"/>
    <row r="1840" ht="14.25" hidden="1" customHeight="1" x14ac:dyDescent="0.2"/>
    <row r="1841" ht="14.25" hidden="1" customHeight="1" x14ac:dyDescent="0.2"/>
    <row r="1842" ht="14.25" hidden="1" customHeight="1" x14ac:dyDescent="0.2"/>
    <row r="1843" ht="14.25" hidden="1" customHeight="1" x14ac:dyDescent="0.2"/>
    <row r="1844" ht="14.25" hidden="1" customHeight="1" x14ac:dyDescent="0.2"/>
    <row r="1845" ht="14.25" hidden="1" customHeight="1" x14ac:dyDescent="0.2"/>
    <row r="1846" ht="14.25" hidden="1" customHeight="1" x14ac:dyDescent="0.2"/>
    <row r="1847" ht="14.25" hidden="1" customHeight="1" x14ac:dyDescent="0.2"/>
    <row r="1848" ht="14.25" hidden="1" customHeight="1" x14ac:dyDescent="0.2"/>
    <row r="1849" ht="14.25" hidden="1" customHeight="1" x14ac:dyDescent="0.2"/>
    <row r="1850" ht="14.25" hidden="1" customHeight="1" x14ac:dyDescent="0.2"/>
    <row r="1851" ht="14.25" hidden="1" customHeight="1" x14ac:dyDescent="0.2"/>
    <row r="1852" ht="14.25" hidden="1" customHeight="1" x14ac:dyDescent="0.2"/>
    <row r="1853" ht="14.25" hidden="1" customHeight="1" x14ac:dyDescent="0.2"/>
    <row r="1854" ht="14.25" hidden="1" customHeight="1" x14ac:dyDescent="0.2"/>
    <row r="1855" ht="14.25" hidden="1" customHeight="1" x14ac:dyDescent="0.2"/>
    <row r="1856" ht="14.25" hidden="1" customHeight="1" x14ac:dyDescent="0.2"/>
    <row r="1857" ht="14.25" hidden="1" customHeight="1" x14ac:dyDescent="0.2"/>
    <row r="1858" ht="14.25" hidden="1" customHeight="1" x14ac:dyDescent="0.2"/>
    <row r="1859" ht="14.25" hidden="1" customHeight="1" x14ac:dyDescent="0.2"/>
    <row r="1860" ht="14.25" hidden="1" customHeight="1" x14ac:dyDescent="0.2"/>
    <row r="1861" ht="14.25" hidden="1" customHeight="1" x14ac:dyDescent="0.2"/>
    <row r="1862" ht="14.25" hidden="1" customHeight="1" x14ac:dyDescent="0.2"/>
    <row r="1863" ht="14.25" hidden="1" customHeight="1" x14ac:dyDescent="0.2"/>
    <row r="1864" ht="14.25" hidden="1" customHeight="1" x14ac:dyDescent="0.2"/>
    <row r="1865" ht="14.25" hidden="1" customHeight="1" x14ac:dyDescent="0.2"/>
    <row r="1866" ht="14.25" hidden="1" customHeight="1" x14ac:dyDescent="0.2"/>
    <row r="1867" ht="14.25" hidden="1" customHeight="1" x14ac:dyDescent="0.2"/>
    <row r="1868" ht="14.25" hidden="1" customHeight="1" x14ac:dyDescent="0.2"/>
    <row r="1869" ht="14.25" hidden="1" customHeight="1" x14ac:dyDescent="0.2"/>
    <row r="1870" ht="14.25" hidden="1" customHeight="1" x14ac:dyDescent="0.2"/>
    <row r="1871" ht="14.25" hidden="1" customHeight="1" x14ac:dyDescent="0.2"/>
    <row r="1872" ht="14.25" hidden="1" customHeight="1" x14ac:dyDescent="0.2"/>
    <row r="1873" ht="14.25" hidden="1" customHeight="1" x14ac:dyDescent="0.2"/>
    <row r="1874" ht="14.25" hidden="1" customHeight="1" x14ac:dyDescent="0.2"/>
    <row r="1875" ht="14.25" hidden="1" customHeight="1" x14ac:dyDescent="0.2"/>
    <row r="1876" ht="14.25" hidden="1" customHeight="1" x14ac:dyDescent="0.2"/>
    <row r="1877" ht="14.25" hidden="1" customHeight="1" x14ac:dyDescent="0.2"/>
    <row r="1878" ht="14.25" hidden="1" customHeight="1" x14ac:dyDescent="0.2"/>
    <row r="1879" ht="14.25" hidden="1" customHeight="1" x14ac:dyDescent="0.2"/>
    <row r="1880" ht="14.25" hidden="1" customHeight="1" x14ac:dyDescent="0.2"/>
    <row r="1881" ht="14.25" hidden="1" customHeight="1" x14ac:dyDescent="0.2"/>
    <row r="1882" ht="14.25" hidden="1" customHeight="1" x14ac:dyDescent="0.2"/>
    <row r="1883" ht="14.25" hidden="1" customHeight="1" x14ac:dyDescent="0.2"/>
    <row r="1884" ht="14.25" hidden="1" customHeight="1" x14ac:dyDescent="0.2"/>
    <row r="1885" ht="14.25" hidden="1" customHeight="1" x14ac:dyDescent="0.2"/>
    <row r="1886" ht="14.25" hidden="1" customHeight="1" x14ac:dyDescent="0.2"/>
    <row r="1887" ht="14.25" hidden="1" customHeight="1" x14ac:dyDescent="0.2"/>
    <row r="1888" ht="14.25" hidden="1" customHeight="1" x14ac:dyDescent="0.2"/>
    <row r="1889" ht="14.25" hidden="1" customHeight="1" x14ac:dyDescent="0.2"/>
    <row r="1890" ht="14.25" hidden="1" customHeight="1" x14ac:dyDescent="0.2"/>
    <row r="1891" ht="14.25" hidden="1" customHeight="1" x14ac:dyDescent="0.2"/>
    <row r="1892" ht="14.25" hidden="1" customHeight="1" x14ac:dyDescent="0.2"/>
    <row r="1893" ht="14.25" hidden="1" customHeight="1" x14ac:dyDescent="0.2"/>
    <row r="1894" ht="14.25" hidden="1" customHeight="1" x14ac:dyDescent="0.2"/>
    <row r="1895" ht="14.25" hidden="1" customHeight="1" x14ac:dyDescent="0.2"/>
    <row r="1896" ht="14.25" hidden="1" customHeight="1" x14ac:dyDescent="0.2"/>
    <row r="1897" ht="14.25" hidden="1" customHeight="1" x14ac:dyDescent="0.2"/>
    <row r="1898" ht="14.25" hidden="1" customHeight="1" x14ac:dyDescent="0.2"/>
    <row r="1899" ht="14.25" hidden="1" customHeight="1" x14ac:dyDescent="0.2"/>
    <row r="1900" ht="14.25" hidden="1" customHeight="1" x14ac:dyDescent="0.2"/>
    <row r="1901" ht="14.25" hidden="1" customHeight="1" x14ac:dyDescent="0.2"/>
    <row r="1902" ht="14.25" hidden="1" customHeight="1" x14ac:dyDescent="0.2"/>
    <row r="1903" ht="14.25" hidden="1" customHeight="1" x14ac:dyDescent="0.2"/>
    <row r="1904" ht="14.25" hidden="1" customHeight="1" x14ac:dyDescent="0.2"/>
    <row r="1905" ht="14.25" hidden="1" customHeight="1" x14ac:dyDescent="0.2"/>
    <row r="1906" ht="14.25" hidden="1" customHeight="1" x14ac:dyDescent="0.2"/>
    <row r="1907" ht="14.25" hidden="1" customHeight="1" x14ac:dyDescent="0.2"/>
    <row r="1908" ht="14.25" hidden="1" customHeight="1" x14ac:dyDescent="0.2"/>
    <row r="1909" ht="14.25" hidden="1" customHeight="1" x14ac:dyDescent="0.2"/>
    <row r="1910" ht="14.25" hidden="1" customHeight="1" x14ac:dyDescent="0.2"/>
    <row r="1911" ht="14.25" hidden="1" customHeight="1" x14ac:dyDescent="0.2"/>
    <row r="1912" ht="14.25" hidden="1" customHeight="1" x14ac:dyDescent="0.2"/>
    <row r="1913" ht="14.25" hidden="1" customHeight="1" x14ac:dyDescent="0.2"/>
    <row r="1914" ht="14.25" hidden="1" customHeight="1" x14ac:dyDescent="0.2"/>
    <row r="1915" ht="14.25" hidden="1" customHeight="1" x14ac:dyDescent="0.2"/>
    <row r="1916" ht="14.25" hidden="1" customHeight="1" x14ac:dyDescent="0.2"/>
    <row r="1917" ht="14.25" hidden="1" customHeight="1" x14ac:dyDescent="0.2"/>
    <row r="1918" ht="14.25" hidden="1" customHeight="1" x14ac:dyDescent="0.2"/>
    <row r="1919" ht="14.25" hidden="1" customHeight="1" x14ac:dyDescent="0.2"/>
    <row r="1920" ht="14.25" hidden="1" customHeight="1" x14ac:dyDescent="0.2"/>
    <row r="1921" ht="14.25" hidden="1" customHeight="1" x14ac:dyDescent="0.2"/>
    <row r="1922" ht="14.25" hidden="1" customHeight="1" x14ac:dyDescent="0.2"/>
    <row r="1923" ht="14.25" hidden="1" customHeight="1" x14ac:dyDescent="0.2"/>
    <row r="1924" ht="14.25" hidden="1" customHeight="1" x14ac:dyDescent="0.2"/>
    <row r="1925" ht="14.25" hidden="1" customHeight="1" x14ac:dyDescent="0.2"/>
    <row r="1926" ht="14.25" hidden="1" customHeight="1" x14ac:dyDescent="0.2"/>
    <row r="1927" ht="14.25" hidden="1" customHeight="1" x14ac:dyDescent="0.2"/>
    <row r="1928" ht="14.25" hidden="1" customHeight="1" x14ac:dyDescent="0.2"/>
    <row r="1929" ht="14.25" hidden="1" customHeight="1" x14ac:dyDescent="0.2"/>
    <row r="1930" ht="14.25" hidden="1" customHeight="1" x14ac:dyDescent="0.2"/>
    <row r="1931" ht="14.25" hidden="1" customHeight="1" x14ac:dyDescent="0.2"/>
    <row r="1932" ht="14.25" hidden="1" customHeight="1" x14ac:dyDescent="0.2"/>
    <row r="1933" ht="14.25" hidden="1" customHeight="1" x14ac:dyDescent="0.2"/>
    <row r="1934" ht="14.25" hidden="1" customHeight="1" x14ac:dyDescent="0.2"/>
    <row r="1935" ht="14.25" hidden="1" customHeight="1" x14ac:dyDescent="0.2"/>
    <row r="1936" ht="14.25" hidden="1" customHeight="1" x14ac:dyDescent="0.2"/>
    <row r="1937" ht="14.25" hidden="1" customHeight="1" x14ac:dyDescent="0.2"/>
    <row r="1938" ht="14.25" hidden="1" customHeight="1" x14ac:dyDescent="0.2"/>
    <row r="1939" ht="14.25" hidden="1" customHeight="1" x14ac:dyDescent="0.2"/>
    <row r="1940" ht="14.25" hidden="1" customHeight="1" x14ac:dyDescent="0.2"/>
    <row r="1941" ht="14.25" hidden="1" customHeight="1" x14ac:dyDescent="0.2"/>
    <row r="1942" ht="14.25" hidden="1" customHeight="1" x14ac:dyDescent="0.2"/>
    <row r="1943" ht="14.25" hidden="1" customHeight="1" x14ac:dyDescent="0.2"/>
    <row r="1944" ht="14.25" hidden="1" customHeight="1" x14ac:dyDescent="0.2"/>
    <row r="1945" ht="14.25" hidden="1" customHeight="1" x14ac:dyDescent="0.2"/>
    <row r="1946" ht="14.25" hidden="1" customHeight="1" x14ac:dyDescent="0.2"/>
    <row r="1947" ht="14.25" hidden="1" customHeight="1" x14ac:dyDescent="0.2"/>
    <row r="1948" ht="14.25" hidden="1" customHeight="1" x14ac:dyDescent="0.2"/>
    <row r="1949" ht="14.25" hidden="1" customHeight="1" x14ac:dyDescent="0.2"/>
    <row r="1950" ht="14.25" hidden="1" customHeight="1" x14ac:dyDescent="0.2"/>
    <row r="1951" ht="14.25" hidden="1" customHeight="1" x14ac:dyDescent="0.2"/>
    <row r="1952" ht="14.25" hidden="1" customHeight="1" x14ac:dyDescent="0.2"/>
    <row r="1953" ht="14.25" hidden="1" customHeight="1" x14ac:dyDescent="0.2"/>
    <row r="1954" ht="14.25" hidden="1" customHeight="1" x14ac:dyDescent="0.2"/>
    <row r="1955" ht="14.25" hidden="1" customHeight="1" x14ac:dyDescent="0.2"/>
    <row r="1956" ht="14.25" hidden="1" customHeight="1" x14ac:dyDescent="0.2"/>
    <row r="1957" ht="14.25" hidden="1" customHeight="1" x14ac:dyDescent="0.2"/>
    <row r="1958" ht="14.25" hidden="1" customHeight="1" x14ac:dyDescent="0.2"/>
    <row r="1959" ht="14.25" hidden="1" customHeight="1" x14ac:dyDescent="0.2"/>
    <row r="1960" ht="14.25" hidden="1" customHeight="1" x14ac:dyDescent="0.2"/>
    <row r="1961" ht="14.25" hidden="1" customHeight="1" x14ac:dyDescent="0.2"/>
    <row r="1962" ht="14.25" hidden="1" customHeight="1" x14ac:dyDescent="0.2"/>
    <row r="1963" ht="14.25" hidden="1" customHeight="1" x14ac:dyDescent="0.2"/>
    <row r="1964" ht="14.25" hidden="1" customHeight="1" x14ac:dyDescent="0.2"/>
    <row r="1965" ht="14.25" hidden="1" customHeight="1" x14ac:dyDescent="0.2"/>
    <row r="1966" ht="14.25" hidden="1" customHeight="1" x14ac:dyDescent="0.2"/>
    <row r="1967" ht="14.25" hidden="1" customHeight="1" x14ac:dyDescent="0.2"/>
    <row r="1968" ht="14.25" hidden="1" customHeight="1" x14ac:dyDescent="0.2"/>
    <row r="1969" ht="14.25" hidden="1" customHeight="1" x14ac:dyDescent="0.2"/>
    <row r="1970" ht="14.25" hidden="1" customHeight="1" x14ac:dyDescent="0.2"/>
    <row r="1971" ht="14.25" hidden="1" customHeight="1" x14ac:dyDescent="0.2"/>
    <row r="1972" ht="14.25" hidden="1" customHeight="1" x14ac:dyDescent="0.2"/>
    <row r="1973" ht="14.25" hidden="1" customHeight="1" x14ac:dyDescent="0.2"/>
    <row r="1974" ht="14.25" hidden="1" customHeight="1" x14ac:dyDescent="0.2"/>
    <row r="1975" ht="14.25" hidden="1" customHeight="1" x14ac:dyDescent="0.2"/>
    <row r="1976" ht="14.25" hidden="1" customHeight="1" x14ac:dyDescent="0.2"/>
    <row r="1977" ht="14.25" hidden="1" customHeight="1" x14ac:dyDescent="0.2"/>
    <row r="1978" ht="14.25" hidden="1" customHeight="1" x14ac:dyDescent="0.2"/>
    <row r="1979" ht="14.25" hidden="1" customHeight="1" x14ac:dyDescent="0.2"/>
    <row r="1980" ht="14.25" hidden="1" customHeight="1" x14ac:dyDescent="0.2"/>
    <row r="1981" ht="14.25" hidden="1" customHeight="1" x14ac:dyDescent="0.2"/>
    <row r="1982" ht="14.25" hidden="1" customHeight="1" x14ac:dyDescent="0.2"/>
    <row r="1983" ht="14.25" hidden="1" customHeight="1" x14ac:dyDescent="0.2"/>
    <row r="1984" ht="14.25" hidden="1" customHeight="1" x14ac:dyDescent="0.2"/>
    <row r="1985" ht="14.25" hidden="1" customHeight="1" x14ac:dyDescent="0.2"/>
    <row r="1986" ht="14.25" hidden="1" customHeight="1" x14ac:dyDescent="0.2"/>
    <row r="1987" ht="14.25" hidden="1" customHeight="1" x14ac:dyDescent="0.2"/>
    <row r="1988" ht="14.25" hidden="1" customHeight="1" x14ac:dyDescent="0.2"/>
    <row r="1989" ht="14.25" hidden="1" customHeight="1" x14ac:dyDescent="0.2"/>
    <row r="1990" ht="14.25" hidden="1" customHeight="1" x14ac:dyDescent="0.2"/>
    <row r="1991" ht="14.25" hidden="1" customHeight="1" x14ac:dyDescent="0.2"/>
    <row r="1992" ht="14.25" hidden="1" customHeight="1" x14ac:dyDescent="0.2"/>
    <row r="1993" ht="14.25" hidden="1" customHeight="1" x14ac:dyDescent="0.2"/>
    <row r="1994" ht="14.25" hidden="1" customHeight="1" x14ac:dyDescent="0.2"/>
    <row r="1995" ht="14.25" hidden="1" customHeight="1" x14ac:dyDescent="0.2"/>
    <row r="1996" ht="14.25" hidden="1" customHeight="1" x14ac:dyDescent="0.2"/>
    <row r="1997" ht="14.25" hidden="1" customHeight="1" x14ac:dyDescent="0.2"/>
    <row r="1998" ht="14.25" hidden="1" customHeight="1" x14ac:dyDescent="0.2"/>
    <row r="1999" ht="14.25" hidden="1" customHeight="1" x14ac:dyDescent="0.2"/>
    <row r="2000" ht="14.25" hidden="1" customHeight="1" x14ac:dyDescent="0.2"/>
    <row r="2001" ht="14.25" hidden="1" customHeight="1" x14ac:dyDescent="0.2"/>
    <row r="2002" ht="14.25" hidden="1" customHeight="1" x14ac:dyDescent="0.2"/>
    <row r="2003" ht="14.25" hidden="1" customHeight="1" x14ac:dyDescent="0.2"/>
    <row r="2004" ht="14.25" hidden="1" customHeight="1" x14ac:dyDescent="0.2"/>
    <row r="2005" ht="14.25" hidden="1" customHeight="1" x14ac:dyDescent="0.2"/>
    <row r="2006" ht="14.25" hidden="1" customHeight="1" x14ac:dyDescent="0.2"/>
    <row r="2007" ht="14.25" hidden="1" customHeight="1" x14ac:dyDescent="0.2"/>
    <row r="2008" ht="14.25" hidden="1" customHeight="1" x14ac:dyDescent="0.2"/>
    <row r="2009" ht="14.25" hidden="1" customHeight="1" x14ac:dyDescent="0.2"/>
    <row r="2010" ht="14.25" hidden="1" customHeight="1" x14ac:dyDescent="0.2"/>
    <row r="2011" ht="14.25" hidden="1" customHeight="1" x14ac:dyDescent="0.2"/>
    <row r="2012" ht="14.25" hidden="1" customHeight="1" x14ac:dyDescent="0.2"/>
    <row r="2013" ht="14.25" hidden="1" customHeight="1" x14ac:dyDescent="0.2"/>
    <row r="2014" ht="14.25" hidden="1" customHeight="1" x14ac:dyDescent="0.2"/>
    <row r="2015" ht="14.25" hidden="1" customHeight="1" x14ac:dyDescent="0.2"/>
    <row r="2016" ht="14.25" hidden="1" customHeight="1" x14ac:dyDescent="0.2"/>
    <row r="2017" ht="14.25" hidden="1" customHeight="1" x14ac:dyDescent="0.2"/>
    <row r="2018" ht="14.25" hidden="1" customHeight="1" x14ac:dyDescent="0.2"/>
    <row r="2019" ht="14.25" hidden="1" customHeight="1" x14ac:dyDescent="0.2"/>
    <row r="2020" ht="14.25" hidden="1" customHeight="1" x14ac:dyDescent="0.2"/>
    <row r="2021" ht="14.25" hidden="1" customHeight="1" x14ac:dyDescent="0.2"/>
    <row r="2022" ht="14.25" hidden="1" customHeight="1" x14ac:dyDescent="0.2"/>
    <row r="2023" ht="14.25" hidden="1" customHeight="1" x14ac:dyDescent="0.2"/>
    <row r="2024" ht="14.25" hidden="1" customHeight="1" x14ac:dyDescent="0.2"/>
    <row r="2025" ht="14.25" hidden="1" customHeight="1" x14ac:dyDescent="0.2"/>
    <row r="2026" ht="14.25" hidden="1" customHeight="1" x14ac:dyDescent="0.2"/>
    <row r="2027" ht="14.25" hidden="1" customHeight="1" x14ac:dyDescent="0.2"/>
    <row r="2028" ht="14.25" hidden="1" customHeight="1" x14ac:dyDescent="0.2"/>
    <row r="2029" ht="14.25" hidden="1" customHeight="1" x14ac:dyDescent="0.2"/>
    <row r="2030" ht="14.25" hidden="1" customHeight="1" x14ac:dyDescent="0.2"/>
    <row r="2031" ht="14.25" hidden="1" customHeight="1" x14ac:dyDescent="0.2"/>
    <row r="2032" ht="14.25" hidden="1" customHeight="1" x14ac:dyDescent="0.2"/>
    <row r="2033" ht="14.25" hidden="1" customHeight="1" x14ac:dyDescent="0.2"/>
    <row r="2034" ht="14.25" hidden="1" customHeight="1" x14ac:dyDescent="0.2"/>
    <row r="2035" ht="14.25" hidden="1" customHeight="1" x14ac:dyDescent="0.2"/>
    <row r="2036" ht="14.25" hidden="1" customHeight="1" x14ac:dyDescent="0.2"/>
    <row r="2037" ht="14.25" hidden="1" customHeight="1" x14ac:dyDescent="0.2"/>
    <row r="2038" ht="14.25" hidden="1" customHeight="1" x14ac:dyDescent="0.2"/>
    <row r="2039" ht="14.25" hidden="1" customHeight="1" x14ac:dyDescent="0.2"/>
    <row r="2040" ht="14.25" hidden="1" customHeight="1" x14ac:dyDescent="0.2"/>
    <row r="2041" ht="14.25" hidden="1" customHeight="1" x14ac:dyDescent="0.2"/>
    <row r="2042" ht="14.25" hidden="1" customHeight="1" x14ac:dyDescent="0.2"/>
    <row r="2043" ht="14.25" hidden="1" customHeight="1" x14ac:dyDescent="0.2"/>
    <row r="2044" ht="14.25" hidden="1" customHeight="1" x14ac:dyDescent="0.2"/>
    <row r="2045" ht="14.25" hidden="1" customHeight="1" x14ac:dyDescent="0.2"/>
    <row r="2046" ht="14.25" hidden="1" customHeight="1" x14ac:dyDescent="0.2"/>
    <row r="2047" ht="14.25" hidden="1" customHeight="1" x14ac:dyDescent="0.2"/>
    <row r="2048" ht="14.25" hidden="1" customHeight="1" x14ac:dyDescent="0.2"/>
    <row r="2049" ht="14.25" hidden="1" customHeight="1" x14ac:dyDescent="0.2"/>
    <row r="2050" ht="14.25" hidden="1" customHeight="1" x14ac:dyDescent="0.2"/>
    <row r="2051" ht="14.25" hidden="1" customHeight="1" x14ac:dyDescent="0.2"/>
    <row r="2052" ht="14.25" hidden="1" customHeight="1" x14ac:dyDescent="0.2"/>
    <row r="2053" ht="14.25" hidden="1" customHeight="1" x14ac:dyDescent="0.2"/>
    <row r="2054" ht="14.25" hidden="1" customHeight="1" x14ac:dyDescent="0.2"/>
    <row r="2055" ht="14.25" hidden="1" customHeight="1" x14ac:dyDescent="0.2"/>
    <row r="2056" ht="14.25" hidden="1" customHeight="1" x14ac:dyDescent="0.2"/>
    <row r="2057" ht="14.25" hidden="1" customHeight="1" x14ac:dyDescent="0.2"/>
    <row r="2058" ht="14.25" hidden="1" customHeight="1" x14ac:dyDescent="0.2"/>
    <row r="2059" ht="14.25" hidden="1" customHeight="1" x14ac:dyDescent="0.2"/>
    <row r="2060" ht="14.25" hidden="1" customHeight="1" x14ac:dyDescent="0.2"/>
    <row r="2061" ht="14.25" hidden="1" customHeight="1" x14ac:dyDescent="0.2"/>
    <row r="2062" ht="14.25" hidden="1" customHeight="1" x14ac:dyDescent="0.2"/>
    <row r="2063" ht="14.25" hidden="1" customHeight="1" x14ac:dyDescent="0.2"/>
    <row r="2064" ht="14.25" hidden="1" customHeight="1" x14ac:dyDescent="0.2"/>
    <row r="2065" ht="14.25" hidden="1" customHeight="1" x14ac:dyDescent="0.2"/>
    <row r="2066" ht="14.25" hidden="1" customHeight="1" x14ac:dyDescent="0.2"/>
    <row r="2067" ht="14.25" hidden="1" customHeight="1" x14ac:dyDescent="0.2"/>
    <row r="2068" ht="14.25" hidden="1" customHeight="1" x14ac:dyDescent="0.2"/>
    <row r="2069" ht="14.25" hidden="1" customHeight="1" x14ac:dyDescent="0.2"/>
    <row r="2070" ht="14.25" hidden="1" customHeight="1" x14ac:dyDescent="0.2"/>
    <row r="2071" ht="14.25" hidden="1" customHeight="1" x14ac:dyDescent="0.2"/>
    <row r="2072" ht="14.25" hidden="1" customHeight="1" x14ac:dyDescent="0.2"/>
    <row r="2073" ht="14.25" hidden="1" customHeight="1" x14ac:dyDescent="0.2"/>
    <row r="2074" ht="14.25" hidden="1" customHeight="1" x14ac:dyDescent="0.2"/>
    <row r="2075" ht="14.25" hidden="1" customHeight="1" x14ac:dyDescent="0.2"/>
    <row r="2076" ht="14.25" hidden="1" customHeight="1" x14ac:dyDescent="0.2"/>
    <row r="2077" ht="14.25" hidden="1" customHeight="1" x14ac:dyDescent="0.2"/>
    <row r="2078" ht="14.25" hidden="1" customHeight="1" x14ac:dyDescent="0.2"/>
    <row r="2079" ht="14.25" hidden="1" customHeight="1" x14ac:dyDescent="0.2"/>
    <row r="2080" ht="14.25" hidden="1" customHeight="1" x14ac:dyDescent="0.2"/>
    <row r="2081" ht="14.25" hidden="1" customHeight="1" x14ac:dyDescent="0.2"/>
    <row r="2082" ht="14.25" hidden="1" customHeight="1" x14ac:dyDescent="0.2"/>
    <row r="2083" ht="14.25" hidden="1" customHeight="1" x14ac:dyDescent="0.2"/>
    <row r="2084" ht="14.25" hidden="1" customHeight="1" x14ac:dyDescent="0.2"/>
    <row r="2085" ht="14.25" hidden="1" customHeight="1" x14ac:dyDescent="0.2"/>
    <row r="2086" ht="14.25" hidden="1" customHeight="1" x14ac:dyDescent="0.2"/>
    <row r="2087" ht="14.25" hidden="1" customHeight="1" x14ac:dyDescent="0.2"/>
    <row r="2088" ht="14.25" hidden="1" customHeight="1" x14ac:dyDescent="0.2"/>
    <row r="2089" ht="14.25" hidden="1" customHeight="1" x14ac:dyDescent="0.2"/>
    <row r="2090" ht="14.25" hidden="1" customHeight="1" x14ac:dyDescent="0.2"/>
    <row r="2091" ht="14.25" hidden="1" customHeight="1" x14ac:dyDescent="0.2"/>
    <row r="2092" ht="14.25" hidden="1" customHeight="1" x14ac:dyDescent="0.2"/>
    <row r="2093" ht="14.25" hidden="1" customHeight="1" x14ac:dyDescent="0.2"/>
    <row r="2094" ht="14.25" hidden="1" customHeight="1" x14ac:dyDescent="0.2"/>
    <row r="2095" ht="14.25" hidden="1" customHeight="1" x14ac:dyDescent="0.2"/>
    <row r="2096" ht="14.25" hidden="1" customHeight="1" x14ac:dyDescent="0.2"/>
    <row r="2097" ht="14.25" hidden="1" customHeight="1" x14ac:dyDescent="0.2"/>
    <row r="2098" ht="14.25" hidden="1" customHeight="1" x14ac:dyDescent="0.2"/>
    <row r="2099" ht="14.25" hidden="1" customHeight="1" x14ac:dyDescent="0.2"/>
    <row r="2100" ht="14.25" hidden="1" customHeight="1" x14ac:dyDescent="0.2"/>
    <row r="2101" ht="14.25" hidden="1" customHeight="1" x14ac:dyDescent="0.2"/>
    <row r="2102" ht="14.25" hidden="1" customHeight="1" x14ac:dyDescent="0.2"/>
    <row r="2103" ht="14.25" hidden="1" customHeight="1" x14ac:dyDescent="0.2"/>
    <row r="2104" ht="14.25" hidden="1" customHeight="1" x14ac:dyDescent="0.2"/>
    <row r="2105" ht="14.25" hidden="1" customHeight="1" x14ac:dyDescent="0.2"/>
    <row r="2106" ht="14.25" hidden="1" customHeight="1" x14ac:dyDescent="0.2"/>
    <row r="2107" ht="14.25" hidden="1" customHeight="1" x14ac:dyDescent="0.2"/>
    <row r="2108" ht="14.25" hidden="1" customHeight="1" x14ac:dyDescent="0.2"/>
    <row r="2109" ht="14.25" hidden="1" customHeight="1" x14ac:dyDescent="0.2"/>
    <row r="2110" ht="14.25" hidden="1" customHeight="1" x14ac:dyDescent="0.2"/>
    <row r="2111" ht="14.25" hidden="1" customHeight="1" x14ac:dyDescent="0.2"/>
    <row r="2112" ht="14.25" hidden="1" customHeight="1" x14ac:dyDescent="0.2"/>
    <row r="2113" ht="14.25" hidden="1" customHeight="1" x14ac:dyDescent="0.2"/>
    <row r="2114" ht="14.25" hidden="1" customHeight="1" x14ac:dyDescent="0.2"/>
    <row r="2115" ht="14.25" hidden="1" customHeight="1" x14ac:dyDescent="0.2"/>
    <row r="2116" ht="14.25" hidden="1" customHeight="1" x14ac:dyDescent="0.2"/>
    <row r="2117" ht="14.25" hidden="1" customHeight="1" x14ac:dyDescent="0.2"/>
    <row r="2118" ht="14.25" hidden="1" customHeight="1" x14ac:dyDescent="0.2"/>
    <row r="2119" ht="14.25" hidden="1" customHeight="1" x14ac:dyDescent="0.2"/>
    <row r="2120" ht="14.25" hidden="1" customHeight="1" x14ac:dyDescent="0.2"/>
    <row r="2121" ht="14.25" hidden="1" customHeight="1" x14ac:dyDescent="0.2"/>
    <row r="2122" ht="14.25" hidden="1" customHeight="1" x14ac:dyDescent="0.2"/>
    <row r="2123" ht="14.25" hidden="1" customHeight="1" x14ac:dyDescent="0.2"/>
    <row r="2124" ht="14.25" hidden="1" customHeight="1" x14ac:dyDescent="0.2"/>
    <row r="2125" ht="14.25" hidden="1" customHeight="1" x14ac:dyDescent="0.2"/>
    <row r="2126" ht="14.25" hidden="1" customHeight="1" x14ac:dyDescent="0.2"/>
    <row r="2127" ht="14.25" hidden="1" customHeight="1" x14ac:dyDescent="0.2"/>
    <row r="2128" ht="14.25" hidden="1" customHeight="1" x14ac:dyDescent="0.2"/>
    <row r="2129" ht="14.25" hidden="1" customHeight="1" x14ac:dyDescent="0.2"/>
    <row r="2130" ht="14.25" hidden="1" customHeight="1" x14ac:dyDescent="0.2"/>
    <row r="2131" ht="14.25" hidden="1" customHeight="1" x14ac:dyDescent="0.2"/>
    <row r="2132" ht="14.25" hidden="1" customHeight="1" x14ac:dyDescent="0.2"/>
    <row r="2133" ht="14.25" hidden="1" customHeight="1" x14ac:dyDescent="0.2"/>
    <row r="2134" ht="14.25" hidden="1" customHeight="1" x14ac:dyDescent="0.2"/>
    <row r="2135" ht="14.25" hidden="1" customHeight="1" x14ac:dyDescent="0.2"/>
    <row r="2136" ht="14.25" hidden="1" customHeight="1" x14ac:dyDescent="0.2"/>
    <row r="2137" ht="14.25" hidden="1" customHeight="1" x14ac:dyDescent="0.2"/>
    <row r="2138" ht="14.25" hidden="1" customHeight="1" x14ac:dyDescent="0.2"/>
    <row r="2139" ht="14.25" hidden="1" customHeight="1" x14ac:dyDescent="0.2"/>
    <row r="2140" ht="14.25" hidden="1" customHeight="1" x14ac:dyDescent="0.2"/>
    <row r="2141" ht="14.25" hidden="1" customHeight="1" x14ac:dyDescent="0.2"/>
    <row r="2142" ht="14.25" hidden="1" customHeight="1" x14ac:dyDescent="0.2"/>
    <row r="2143" ht="14.25" hidden="1" customHeight="1" x14ac:dyDescent="0.2"/>
    <row r="2144" ht="14.25" hidden="1" customHeight="1" x14ac:dyDescent="0.2"/>
    <row r="2145" ht="14.25" hidden="1" customHeight="1" x14ac:dyDescent="0.2"/>
    <row r="2146" ht="14.25" hidden="1" customHeight="1" x14ac:dyDescent="0.2"/>
    <row r="2147" ht="14.25" hidden="1" customHeight="1" x14ac:dyDescent="0.2"/>
    <row r="2148" ht="14.25" hidden="1" customHeight="1" x14ac:dyDescent="0.2"/>
    <row r="2149" ht="14.25" hidden="1" customHeight="1" x14ac:dyDescent="0.2"/>
    <row r="2150" ht="14.25" hidden="1" customHeight="1" x14ac:dyDescent="0.2"/>
    <row r="2151" ht="14.25" hidden="1" customHeight="1" x14ac:dyDescent="0.2"/>
    <row r="2152" ht="14.25" hidden="1" customHeight="1" x14ac:dyDescent="0.2"/>
    <row r="2153" ht="14.25" hidden="1" customHeight="1" x14ac:dyDescent="0.2"/>
    <row r="2154" ht="14.25" hidden="1" customHeight="1" x14ac:dyDescent="0.2"/>
    <row r="2155" ht="14.25" hidden="1" customHeight="1" x14ac:dyDescent="0.2"/>
    <row r="2156" ht="14.25" hidden="1" customHeight="1" x14ac:dyDescent="0.2"/>
    <row r="2157" ht="14.25" hidden="1" customHeight="1" x14ac:dyDescent="0.2"/>
    <row r="2158" ht="14.25" hidden="1" customHeight="1" x14ac:dyDescent="0.2"/>
    <row r="2159" ht="14.25" hidden="1" customHeight="1" x14ac:dyDescent="0.2"/>
    <row r="2160" ht="14.25" hidden="1" customHeight="1" x14ac:dyDescent="0.2"/>
    <row r="2161" ht="14.25" hidden="1" customHeight="1" x14ac:dyDescent="0.2"/>
    <row r="2162" ht="14.25" hidden="1" customHeight="1" x14ac:dyDescent="0.2"/>
    <row r="2163" ht="14.25" hidden="1" customHeight="1" x14ac:dyDescent="0.2"/>
    <row r="2164" ht="14.25" hidden="1" customHeight="1" x14ac:dyDescent="0.2"/>
    <row r="2165" ht="14.25" hidden="1" customHeight="1" x14ac:dyDescent="0.2"/>
    <row r="2166" ht="14.25" hidden="1" customHeight="1" x14ac:dyDescent="0.2"/>
    <row r="2167" ht="14.25" hidden="1" customHeight="1" x14ac:dyDescent="0.2"/>
    <row r="2168" ht="14.25" hidden="1" customHeight="1" x14ac:dyDescent="0.2"/>
    <row r="2169" ht="14.25" hidden="1" customHeight="1" x14ac:dyDescent="0.2"/>
    <row r="2170" ht="14.25" hidden="1" customHeight="1" x14ac:dyDescent="0.2"/>
    <row r="2171" ht="14.25" hidden="1" customHeight="1" x14ac:dyDescent="0.2"/>
    <row r="2172" ht="14.25" hidden="1" customHeight="1" x14ac:dyDescent="0.2"/>
    <row r="2173" ht="14.25" hidden="1" customHeight="1" x14ac:dyDescent="0.2"/>
    <row r="2174" ht="14.25" hidden="1" customHeight="1" x14ac:dyDescent="0.2"/>
    <row r="2175" ht="14.25" hidden="1" customHeight="1" x14ac:dyDescent="0.2"/>
    <row r="2176" ht="14.25" hidden="1" customHeight="1" x14ac:dyDescent="0.2"/>
    <row r="2177" ht="14.25" hidden="1" customHeight="1" x14ac:dyDescent="0.2"/>
    <row r="2178" ht="14.25" hidden="1" customHeight="1" x14ac:dyDescent="0.2"/>
    <row r="2179" ht="14.25" hidden="1" customHeight="1" x14ac:dyDescent="0.2"/>
    <row r="2180" ht="14.25" hidden="1" customHeight="1" x14ac:dyDescent="0.2"/>
    <row r="2181" ht="14.25" hidden="1" customHeight="1" x14ac:dyDescent="0.2"/>
    <row r="2182" ht="14.25" hidden="1" customHeight="1" x14ac:dyDescent="0.2"/>
    <row r="2183" ht="14.25" hidden="1" customHeight="1" x14ac:dyDescent="0.2"/>
    <row r="2184" ht="14.25" hidden="1" customHeight="1" x14ac:dyDescent="0.2"/>
    <row r="2185" ht="14.25" hidden="1" customHeight="1" x14ac:dyDescent="0.2"/>
    <row r="2186" ht="14.25" hidden="1" customHeight="1" x14ac:dyDescent="0.2"/>
    <row r="2187" ht="14.25" hidden="1" customHeight="1" x14ac:dyDescent="0.2"/>
    <row r="2188" ht="14.25" hidden="1" customHeight="1" x14ac:dyDescent="0.2"/>
    <row r="2189" ht="14.25" hidden="1" customHeight="1" x14ac:dyDescent="0.2"/>
    <row r="2190" ht="14.25" hidden="1" customHeight="1" x14ac:dyDescent="0.2"/>
    <row r="2191" ht="14.25" hidden="1" customHeight="1" x14ac:dyDescent="0.2"/>
    <row r="2192" ht="14.25" hidden="1" customHeight="1" x14ac:dyDescent="0.2"/>
    <row r="2193" ht="14.25" hidden="1" customHeight="1" x14ac:dyDescent="0.2"/>
    <row r="2194" ht="14.25" hidden="1" customHeight="1" x14ac:dyDescent="0.2"/>
    <row r="2195" ht="14.25" hidden="1" customHeight="1" x14ac:dyDescent="0.2"/>
    <row r="2196" ht="14.25" hidden="1" customHeight="1" x14ac:dyDescent="0.2"/>
    <row r="2197" ht="14.25" hidden="1" customHeight="1" x14ac:dyDescent="0.2"/>
    <row r="2198" ht="14.25" hidden="1" customHeight="1" x14ac:dyDescent="0.2"/>
    <row r="2199" ht="14.25" hidden="1" customHeight="1" x14ac:dyDescent="0.2"/>
    <row r="2200" ht="14.25" hidden="1" customHeight="1" x14ac:dyDescent="0.2"/>
    <row r="2201" ht="14.25" hidden="1" customHeight="1" x14ac:dyDescent="0.2"/>
    <row r="2202" ht="14.25" hidden="1" customHeight="1" x14ac:dyDescent="0.2"/>
    <row r="2203" ht="14.25" hidden="1" customHeight="1" x14ac:dyDescent="0.2"/>
    <row r="2204" ht="14.25" hidden="1" customHeight="1" x14ac:dyDescent="0.2"/>
    <row r="2205" ht="14.25" hidden="1" customHeight="1" x14ac:dyDescent="0.2"/>
    <row r="2206" ht="14.25" hidden="1" customHeight="1" x14ac:dyDescent="0.2"/>
    <row r="2207" ht="14.25" hidden="1" customHeight="1" x14ac:dyDescent="0.2"/>
    <row r="2208" ht="14.25" hidden="1" customHeight="1" x14ac:dyDescent="0.2"/>
    <row r="2209" ht="14.25" hidden="1" customHeight="1" x14ac:dyDescent="0.2"/>
    <row r="2210" ht="14.25" hidden="1" customHeight="1" x14ac:dyDescent="0.2"/>
    <row r="2211" ht="14.25" hidden="1" customHeight="1" x14ac:dyDescent="0.2"/>
    <row r="2212" ht="14.25" hidden="1" customHeight="1" x14ac:dyDescent="0.2"/>
    <row r="2213" ht="14.25" hidden="1" customHeight="1" x14ac:dyDescent="0.2"/>
    <row r="2214" ht="14.25" hidden="1" customHeight="1" x14ac:dyDescent="0.2"/>
    <row r="2215" ht="14.25" hidden="1" customHeight="1" x14ac:dyDescent="0.2"/>
    <row r="2216" ht="14.25" hidden="1" customHeight="1" x14ac:dyDescent="0.2"/>
    <row r="2217" ht="14.25" hidden="1" customHeight="1" x14ac:dyDescent="0.2"/>
    <row r="2218" ht="14.25" hidden="1" customHeight="1" x14ac:dyDescent="0.2"/>
    <row r="2219" ht="14.25" hidden="1" customHeight="1" x14ac:dyDescent="0.2"/>
    <row r="2220" ht="14.25" hidden="1" customHeight="1" x14ac:dyDescent="0.2"/>
    <row r="2221" ht="14.25" hidden="1" customHeight="1" x14ac:dyDescent="0.2"/>
    <row r="2222" ht="14.25" hidden="1" customHeight="1" x14ac:dyDescent="0.2"/>
    <row r="2223" ht="14.25" hidden="1" customHeight="1" x14ac:dyDescent="0.2"/>
    <row r="2224" ht="14.25" hidden="1" customHeight="1" x14ac:dyDescent="0.2"/>
    <row r="2225" ht="14.25" hidden="1" customHeight="1" x14ac:dyDescent="0.2"/>
    <row r="2226" ht="14.25" hidden="1" customHeight="1" x14ac:dyDescent="0.2"/>
    <row r="2227" ht="14.25" hidden="1" customHeight="1" x14ac:dyDescent="0.2"/>
    <row r="2228" ht="14.25" hidden="1" customHeight="1" x14ac:dyDescent="0.2"/>
    <row r="2229" ht="14.25" hidden="1" customHeight="1" x14ac:dyDescent="0.2"/>
    <row r="2230" ht="14.25" hidden="1" customHeight="1" x14ac:dyDescent="0.2"/>
    <row r="2231" ht="14.25" hidden="1" customHeight="1" x14ac:dyDescent="0.2"/>
    <row r="2232" ht="14.25" hidden="1" customHeight="1" x14ac:dyDescent="0.2"/>
    <row r="2233" ht="14.25" hidden="1" customHeight="1" x14ac:dyDescent="0.2"/>
    <row r="2234" ht="14.25" hidden="1" customHeight="1" x14ac:dyDescent="0.2"/>
    <row r="2235" ht="14.25" hidden="1" customHeight="1" x14ac:dyDescent="0.2"/>
    <row r="2236" ht="14.25" hidden="1" customHeight="1" x14ac:dyDescent="0.2"/>
    <row r="2237" ht="14.25" hidden="1" customHeight="1" x14ac:dyDescent="0.2"/>
    <row r="2238" ht="14.25" hidden="1" customHeight="1" x14ac:dyDescent="0.2"/>
    <row r="2239" ht="14.25" hidden="1" customHeight="1" x14ac:dyDescent="0.2"/>
    <row r="2240" ht="14.25" hidden="1" customHeight="1" x14ac:dyDescent="0.2"/>
    <row r="2241" ht="14.25" hidden="1" customHeight="1" x14ac:dyDescent="0.2"/>
    <row r="2242" ht="14.25" hidden="1" customHeight="1" x14ac:dyDescent="0.2"/>
    <row r="2243" ht="14.25" hidden="1" customHeight="1" x14ac:dyDescent="0.2"/>
    <row r="2244" ht="14.25" hidden="1" customHeight="1" x14ac:dyDescent="0.2"/>
    <row r="2245" ht="14.25" hidden="1" customHeight="1" x14ac:dyDescent="0.2"/>
    <row r="2246" ht="14.25" hidden="1" customHeight="1" x14ac:dyDescent="0.2"/>
    <row r="2247" ht="14.25" hidden="1" customHeight="1" x14ac:dyDescent="0.2"/>
    <row r="2248" ht="14.25" hidden="1" customHeight="1" x14ac:dyDescent="0.2"/>
    <row r="2249" ht="14.25" hidden="1" customHeight="1" x14ac:dyDescent="0.2"/>
    <row r="2250" ht="14.25" hidden="1" customHeight="1" x14ac:dyDescent="0.2"/>
    <row r="2251" ht="14.25" hidden="1" customHeight="1" x14ac:dyDescent="0.2"/>
    <row r="2252" ht="14.25" hidden="1" customHeight="1" x14ac:dyDescent="0.2"/>
    <row r="2253" ht="14.25" hidden="1" customHeight="1" x14ac:dyDescent="0.2"/>
    <row r="2254" ht="14.25" hidden="1" customHeight="1" x14ac:dyDescent="0.2"/>
    <row r="2255" ht="14.25" hidden="1" customHeight="1" x14ac:dyDescent="0.2"/>
    <row r="2256" ht="14.25" hidden="1" customHeight="1" x14ac:dyDescent="0.2"/>
    <row r="2257" ht="14.25" hidden="1" customHeight="1" x14ac:dyDescent="0.2"/>
    <row r="2258" ht="14.25" hidden="1" customHeight="1" x14ac:dyDescent="0.2"/>
    <row r="2259" ht="14.25" hidden="1" customHeight="1" x14ac:dyDescent="0.2"/>
    <row r="2260" ht="14.25" hidden="1" customHeight="1" x14ac:dyDescent="0.2"/>
    <row r="2261" ht="14.25" hidden="1" customHeight="1" x14ac:dyDescent="0.2"/>
    <row r="2262" ht="14.25" hidden="1" customHeight="1" x14ac:dyDescent="0.2"/>
    <row r="2263" ht="14.25" hidden="1" customHeight="1" x14ac:dyDescent="0.2"/>
    <row r="2264" ht="14.25" hidden="1" customHeight="1" x14ac:dyDescent="0.2"/>
    <row r="2265" ht="14.25" hidden="1" customHeight="1" x14ac:dyDescent="0.2"/>
    <row r="2266" ht="14.25" hidden="1" customHeight="1" x14ac:dyDescent="0.2"/>
    <row r="2267" ht="14.25" hidden="1" customHeight="1" x14ac:dyDescent="0.2"/>
    <row r="2268" ht="14.25" hidden="1" customHeight="1" x14ac:dyDescent="0.2"/>
    <row r="2269" ht="14.25" hidden="1" customHeight="1" x14ac:dyDescent="0.2"/>
    <row r="2270" ht="14.25" hidden="1" customHeight="1" x14ac:dyDescent="0.2"/>
    <row r="2271" ht="14.25" hidden="1" customHeight="1" x14ac:dyDescent="0.2"/>
    <row r="2272" ht="14.25" hidden="1" customHeight="1" x14ac:dyDescent="0.2"/>
    <row r="2273" ht="14.25" hidden="1" customHeight="1" x14ac:dyDescent="0.2"/>
    <row r="2274" ht="14.25" hidden="1" customHeight="1" x14ac:dyDescent="0.2"/>
    <row r="2275" ht="14.25" hidden="1" customHeight="1" x14ac:dyDescent="0.2"/>
    <row r="2276" ht="14.25" hidden="1" customHeight="1" x14ac:dyDescent="0.2"/>
    <row r="2277" ht="14.25" hidden="1" customHeight="1" x14ac:dyDescent="0.2"/>
    <row r="2278" ht="14.25" hidden="1" customHeight="1" x14ac:dyDescent="0.2"/>
    <row r="2279" ht="14.25" hidden="1" customHeight="1" x14ac:dyDescent="0.2"/>
    <row r="2280" ht="14.25" hidden="1" customHeight="1" x14ac:dyDescent="0.2"/>
    <row r="2281" ht="14.25" hidden="1" customHeight="1" x14ac:dyDescent="0.2"/>
    <row r="2282" ht="14.25" hidden="1" customHeight="1" x14ac:dyDescent="0.2"/>
    <row r="2283" ht="14.25" hidden="1" customHeight="1" x14ac:dyDescent="0.2"/>
    <row r="2284" ht="14.25" hidden="1" customHeight="1" x14ac:dyDescent="0.2"/>
    <row r="2285" ht="14.25" hidden="1" customHeight="1" x14ac:dyDescent="0.2"/>
    <row r="2286" ht="14.25" hidden="1" customHeight="1" x14ac:dyDescent="0.2"/>
    <row r="2287" ht="14.25" hidden="1" customHeight="1" x14ac:dyDescent="0.2"/>
    <row r="2288" ht="14.25" hidden="1" customHeight="1" x14ac:dyDescent="0.2"/>
    <row r="2289" ht="14.25" hidden="1" customHeight="1" x14ac:dyDescent="0.2"/>
    <row r="2290" ht="14.25" hidden="1" customHeight="1" x14ac:dyDescent="0.2"/>
    <row r="2291" ht="14.25" hidden="1" customHeight="1" x14ac:dyDescent="0.2"/>
    <row r="2292" ht="14.25" hidden="1" customHeight="1" x14ac:dyDescent="0.2"/>
    <row r="2293" ht="14.25" hidden="1" customHeight="1" x14ac:dyDescent="0.2"/>
    <row r="2294" ht="14.25" hidden="1" customHeight="1" x14ac:dyDescent="0.2"/>
    <row r="2295" ht="14.25" hidden="1" customHeight="1" x14ac:dyDescent="0.2"/>
    <row r="2296" ht="14.25" hidden="1" customHeight="1" x14ac:dyDescent="0.2"/>
    <row r="2297" ht="14.25" hidden="1" customHeight="1" x14ac:dyDescent="0.2"/>
    <row r="2298" ht="14.25" hidden="1" customHeight="1" x14ac:dyDescent="0.2"/>
    <row r="2299" ht="14.25" hidden="1" customHeight="1" x14ac:dyDescent="0.2"/>
    <row r="2300" ht="14.25" hidden="1" customHeight="1" x14ac:dyDescent="0.2"/>
    <row r="2301" ht="14.25" hidden="1" customHeight="1" x14ac:dyDescent="0.2"/>
    <row r="2302" ht="14.25" hidden="1" customHeight="1" x14ac:dyDescent="0.2"/>
    <row r="2303" ht="14.25" hidden="1" customHeight="1" x14ac:dyDescent="0.2"/>
    <row r="2304" ht="14.25" hidden="1" customHeight="1" x14ac:dyDescent="0.2"/>
    <row r="2305" ht="14.25" hidden="1" customHeight="1" x14ac:dyDescent="0.2"/>
    <row r="2306" ht="14.25" hidden="1" customHeight="1" x14ac:dyDescent="0.2"/>
    <row r="2307" ht="14.25" hidden="1" customHeight="1" x14ac:dyDescent="0.2"/>
    <row r="2308" ht="14.25" hidden="1" customHeight="1" x14ac:dyDescent="0.2"/>
    <row r="2309" ht="14.25" hidden="1" customHeight="1" x14ac:dyDescent="0.2"/>
    <row r="2310" ht="14.25" hidden="1" customHeight="1" x14ac:dyDescent="0.2"/>
    <row r="2311" ht="14.25" hidden="1" customHeight="1" x14ac:dyDescent="0.2"/>
    <row r="2312" ht="14.25" hidden="1" customHeight="1" x14ac:dyDescent="0.2"/>
    <row r="2313" ht="14.25" hidden="1" customHeight="1" x14ac:dyDescent="0.2"/>
    <row r="2314" ht="14.25" hidden="1" customHeight="1" x14ac:dyDescent="0.2"/>
    <row r="2315" ht="14.25" hidden="1" customHeight="1" x14ac:dyDescent="0.2"/>
    <row r="2316" ht="14.25" hidden="1" customHeight="1" x14ac:dyDescent="0.2"/>
    <row r="2317" ht="14.25" hidden="1" customHeight="1" x14ac:dyDescent="0.2"/>
    <row r="2318" ht="14.25" hidden="1" customHeight="1" x14ac:dyDescent="0.2"/>
    <row r="2319" ht="14.25" hidden="1" customHeight="1" x14ac:dyDescent="0.2"/>
    <row r="2320" ht="14.25" hidden="1" customHeight="1" x14ac:dyDescent="0.2"/>
    <row r="2321" ht="14.25" hidden="1" customHeight="1" x14ac:dyDescent="0.2"/>
    <row r="2322" ht="14.25" hidden="1" customHeight="1" x14ac:dyDescent="0.2"/>
    <row r="2323" ht="14.25" hidden="1" customHeight="1" x14ac:dyDescent="0.2"/>
    <row r="2324" ht="14.25" hidden="1" customHeight="1" x14ac:dyDescent="0.2"/>
    <row r="2325" ht="14.25" hidden="1" customHeight="1" x14ac:dyDescent="0.2"/>
    <row r="2326" ht="14.25" hidden="1" customHeight="1" x14ac:dyDescent="0.2"/>
    <row r="2327" ht="14.25" hidden="1" customHeight="1" x14ac:dyDescent="0.2"/>
    <row r="2328" ht="14.25" hidden="1" customHeight="1" x14ac:dyDescent="0.2"/>
    <row r="2329" ht="14.25" hidden="1" customHeight="1" x14ac:dyDescent="0.2"/>
    <row r="2330" ht="14.25" hidden="1" customHeight="1" x14ac:dyDescent="0.2"/>
    <row r="2331" ht="14.25" hidden="1" customHeight="1" x14ac:dyDescent="0.2"/>
    <row r="2332" ht="14.25" hidden="1" customHeight="1" x14ac:dyDescent="0.2"/>
    <row r="2333" ht="14.25" hidden="1" customHeight="1" x14ac:dyDescent="0.2"/>
    <row r="2334" ht="14.25" hidden="1" customHeight="1" x14ac:dyDescent="0.2"/>
    <row r="2335" ht="14.25" hidden="1" customHeight="1" x14ac:dyDescent="0.2"/>
    <row r="2336" ht="14.25" hidden="1" customHeight="1" x14ac:dyDescent="0.2"/>
    <row r="2337" ht="14.25" hidden="1" customHeight="1" x14ac:dyDescent="0.2"/>
    <row r="2338" ht="14.25" hidden="1" customHeight="1" x14ac:dyDescent="0.2"/>
    <row r="2339" ht="14.25" hidden="1" customHeight="1" x14ac:dyDescent="0.2"/>
    <row r="2340" ht="14.25" hidden="1" customHeight="1" x14ac:dyDescent="0.2"/>
    <row r="2341" ht="14.25" hidden="1" customHeight="1" x14ac:dyDescent="0.2"/>
    <row r="2342" ht="14.25" hidden="1" customHeight="1" x14ac:dyDescent="0.2"/>
    <row r="2343" ht="14.25" hidden="1" customHeight="1" x14ac:dyDescent="0.2"/>
    <row r="2344" ht="14.25" hidden="1" customHeight="1" x14ac:dyDescent="0.2"/>
    <row r="2345" ht="14.25" hidden="1" customHeight="1" x14ac:dyDescent="0.2"/>
    <row r="2346" ht="14.25" hidden="1" customHeight="1" x14ac:dyDescent="0.2"/>
    <row r="2347" ht="14.25" hidden="1" customHeight="1" x14ac:dyDescent="0.2"/>
    <row r="2348" ht="14.25" hidden="1" customHeight="1" x14ac:dyDescent="0.2"/>
    <row r="2349" ht="14.25" hidden="1" customHeight="1" x14ac:dyDescent="0.2"/>
    <row r="2350" ht="14.25" hidden="1" customHeight="1" x14ac:dyDescent="0.2"/>
    <row r="2351" ht="14.25" hidden="1" customHeight="1" x14ac:dyDescent="0.2"/>
    <row r="2352" ht="14.25" hidden="1" customHeight="1" x14ac:dyDescent="0.2"/>
    <row r="2353" ht="14.25" hidden="1" customHeight="1" x14ac:dyDescent="0.2"/>
    <row r="2354" ht="14.25" hidden="1" customHeight="1" x14ac:dyDescent="0.2"/>
    <row r="2355" ht="14.25" hidden="1" customHeight="1" x14ac:dyDescent="0.2"/>
    <row r="2356" ht="14.25" hidden="1" customHeight="1" x14ac:dyDescent="0.2"/>
    <row r="2357" ht="14.25" hidden="1" customHeight="1" x14ac:dyDescent="0.2"/>
    <row r="2358" ht="14.25" hidden="1" customHeight="1" x14ac:dyDescent="0.2"/>
    <row r="2359" ht="14.25" hidden="1" customHeight="1" x14ac:dyDescent="0.2"/>
    <row r="2360" ht="14.25" hidden="1" customHeight="1" x14ac:dyDescent="0.2"/>
    <row r="2361" ht="14.25" hidden="1" customHeight="1" x14ac:dyDescent="0.2"/>
    <row r="2362" ht="14.25" hidden="1" customHeight="1" x14ac:dyDescent="0.2"/>
    <row r="2363" ht="14.25" hidden="1" customHeight="1" x14ac:dyDescent="0.2"/>
    <row r="2364" ht="14.25" hidden="1" customHeight="1" x14ac:dyDescent="0.2"/>
    <row r="2365" ht="14.25" hidden="1" customHeight="1" x14ac:dyDescent="0.2"/>
    <row r="2366" ht="14.25" hidden="1" customHeight="1" x14ac:dyDescent="0.2"/>
    <row r="2367" ht="14.25" hidden="1" customHeight="1" x14ac:dyDescent="0.2"/>
    <row r="2368" ht="14.25" hidden="1" customHeight="1" x14ac:dyDescent="0.2"/>
    <row r="2369" ht="14.25" hidden="1" customHeight="1" x14ac:dyDescent="0.2"/>
    <row r="2370" ht="14.25" hidden="1" customHeight="1" x14ac:dyDescent="0.2"/>
    <row r="2371" ht="14.25" hidden="1" customHeight="1" x14ac:dyDescent="0.2"/>
    <row r="2372" ht="14.25" hidden="1" customHeight="1" x14ac:dyDescent="0.2"/>
    <row r="2373" ht="14.25" hidden="1" customHeight="1" x14ac:dyDescent="0.2"/>
    <row r="2374" ht="14.25" hidden="1" customHeight="1" x14ac:dyDescent="0.2"/>
    <row r="2375" ht="14.25" hidden="1" customHeight="1" x14ac:dyDescent="0.2"/>
    <row r="2376" ht="14.25" hidden="1" customHeight="1" x14ac:dyDescent="0.2"/>
    <row r="2377" ht="14.25" hidden="1" customHeight="1" x14ac:dyDescent="0.2"/>
    <row r="2378" ht="14.25" hidden="1" customHeight="1" x14ac:dyDescent="0.2"/>
    <row r="2379" ht="14.25" hidden="1" customHeight="1" x14ac:dyDescent="0.2"/>
    <row r="2380" ht="14.25" hidden="1" customHeight="1" x14ac:dyDescent="0.2"/>
    <row r="2381" ht="14.25" hidden="1" customHeight="1" x14ac:dyDescent="0.2"/>
    <row r="2382" ht="14.25" hidden="1" customHeight="1" x14ac:dyDescent="0.2"/>
    <row r="2383" ht="14.25" hidden="1" customHeight="1" x14ac:dyDescent="0.2"/>
    <row r="2384" ht="14.25" hidden="1" customHeight="1" x14ac:dyDescent="0.2"/>
    <row r="2385" ht="14.25" hidden="1" customHeight="1" x14ac:dyDescent="0.2"/>
    <row r="2386" ht="14.25" hidden="1" customHeight="1" x14ac:dyDescent="0.2"/>
    <row r="2387" ht="14.25" hidden="1" customHeight="1" x14ac:dyDescent="0.2"/>
    <row r="2388" ht="14.25" hidden="1" customHeight="1" x14ac:dyDescent="0.2"/>
    <row r="2389" ht="14.25" hidden="1" customHeight="1" x14ac:dyDescent="0.2"/>
    <row r="2390" ht="14.25" hidden="1" customHeight="1" x14ac:dyDescent="0.2"/>
    <row r="2391" ht="14.25" hidden="1" customHeight="1" x14ac:dyDescent="0.2"/>
    <row r="2392" ht="14.25" hidden="1" customHeight="1" x14ac:dyDescent="0.2"/>
    <row r="2393" ht="14.25" hidden="1" customHeight="1" x14ac:dyDescent="0.2"/>
    <row r="2394" ht="14.25" hidden="1" customHeight="1" x14ac:dyDescent="0.2"/>
    <row r="2395" ht="14.25" hidden="1" customHeight="1" x14ac:dyDescent="0.2"/>
    <row r="2396" ht="14.25" hidden="1" customHeight="1" x14ac:dyDescent="0.2"/>
    <row r="2397" ht="14.25" hidden="1" customHeight="1" x14ac:dyDescent="0.2"/>
    <row r="2398" ht="14.25" hidden="1" customHeight="1" x14ac:dyDescent="0.2"/>
    <row r="2399" ht="14.25" hidden="1" customHeight="1" x14ac:dyDescent="0.2"/>
    <row r="2400" ht="14.25" hidden="1" customHeight="1" x14ac:dyDescent="0.2"/>
    <row r="2401" ht="14.25" hidden="1" customHeight="1" x14ac:dyDescent="0.2"/>
    <row r="2402" ht="14.25" hidden="1" customHeight="1" x14ac:dyDescent="0.2"/>
    <row r="2403" ht="14.25" hidden="1" customHeight="1" x14ac:dyDescent="0.2"/>
    <row r="2404" ht="14.25" hidden="1" customHeight="1" x14ac:dyDescent="0.2"/>
    <row r="2405" ht="14.25" hidden="1" customHeight="1" x14ac:dyDescent="0.2"/>
    <row r="2406" ht="14.25" hidden="1" customHeight="1" x14ac:dyDescent="0.2"/>
    <row r="2407" ht="14.25" hidden="1" customHeight="1" x14ac:dyDescent="0.2"/>
    <row r="2408" ht="14.25" hidden="1" customHeight="1" x14ac:dyDescent="0.2"/>
    <row r="2409" ht="14.25" hidden="1" customHeight="1" x14ac:dyDescent="0.2"/>
    <row r="2410" ht="14.25" hidden="1" customHeight="1" x14ac:dyDescent="0.2"/>
    <row r="2411" ht="14.25" hidden="1" customHeight="1" x14ac:dyDescent="0.2"/>
    <row r="2412" ht="14.25" hidden="1" customHeight="1" x14ac:dyDescent="0.2"/>
    <row r="2413" ht="14.25" hidden="1" customHeight="1" x14ac:dyDescent="0.2"/>
    <row r="2414" ht="14.25" hidden="1" customHeight="1" x14ac:dyDescent="0.2"/>
    <row r="2415" ht="14.25" hidden="1" customHeight="1" x14ac:dyDescent="0.2"/>
    <row r="2416" ht="14.25" hidden="1" customHeight="1" x14ac:dyDescent="0.2"/>
    <row r="2417" ht="14.25" hidden="1" customHeight="1" x14ac:dyDescent="0.2"/>
    <row r="2418" ht="14.25" hidden="1" customHeight="1" x14ac:dyDescent="0.2"/>
    <row r="2419" ht="14.25" hidden="1" customHeight="1" x14ac:dyDescent="0.2"/>
    <row r="2420" ht="14.25" hidden="1" customHeight="1" x14ac:dyDescent="0.2"/>
    <row r="2421" ht="14.25" hidden="1" customHeight="1" x14ac:dyDescent="0.2"/>
    <row r="2422" ht="14.25" hidden="1" customHeight="1" x14ac:dyDescent="0.2"/>
    <row r="2423" ht="14.25" hidden="1" customHeight="1" x14ac:dyDescent="0.2"/>
    <row r="2424" ht="14.25" hidden="1" customHeight="1" x14ac:dyDescent="0.2"/>
    <row r="2425" ht="14.25" hidden="1" customHeight="1" x14ac:dyDescent="0.2"/>
    <row r="2426" ht="14.25" hidden="1" customHeight="1" x14ac:dyDescent="0.2"/>
    <row r="2427" ht="14.25" hidden="1" customHeight="1" x14ac:dyDescent="0.2"/>
    <row r="2428" ht="14.25" hidden="1" customHeight="1" x14ac:dyDescent="0.2"/>
    <row r="2429" ht="14.25" hidden="1" customHeight="1" x14ac:dyDescent="0.2"/>
    <row r="2430" ht="14.25" hidden="1" customHeight="1" x14ac:dyDescent="0.2"/>
    <row r="2431" ht="14.25" hidden="1" customHeight="1" x14ac:dyDescent="0.2"/>
    <row r="2432" ht="14.25" hidden="1" customHeight="1" x14ac:dyDescent="0.2"/>
    <row r="2433" ht="14.25" hidden="1" customHeight="1" x14ac:dyDescent="0.2"/>
    <row r="2434" ht="14.25" hidden="1" customHeight="1" x14ac:dyDescent="0.2"/>
    <row r="2435" ht="14.25" hidden="1" customHeight="1" x14ac:dyDescent="0.2"/>
    <row r="2436" ht="14.25" hidden="1" customHeight="1" x14ac:dyDescent="0.2"/>
    <row r="2437" ht="14.25" hidden="1" customHeight="1" x14ac:dyDescent="0.2"/>
    <row r="2438" ht="14.25" hidden="1" customHeight="1" x14ac:dyDescent="0.2"/>
    <row r="2439" ht="14.25" hidden="1" customHeight="1" x14ac:dyDescent="0.2"/>
    <row r="2440" ht="14.25" hidden="1" customHeight="1" x14ac:dyDescent="0.2"/>
    <row r="2441" ht="14.25" hidden="1" customHeight="1" x14ac:dyDescent="0.2"/>
    <row r="2442" ht="14.25" hidden="1" customHeight="1" x14ac:dyDescent="0.2"/>
    <row r="2443" ht="14.25" hidden="1" customHeight="1" x14ac:dyDescent="0.2"/>
    <row r="2444" ht="14.25" hidden="1" customHeight="1" x14ac:dyDescent="0.2"/>
    <row r="2445" ht="14.25" hidden="1" customHeight="1" x14ac:dyDescent="0.2"/>
    <row r="2446" ht="14.25" hidden="1" customHeight="1" x14ac:dyDescent="0.2"/>
    <row r="2447" ht="14.25" hidden="1" customHeight="1" x14ac:dyDescent="0.2"/>
    <row r="2448" ht="14.25" hidden="1" customHeight="1" x14ac:dyDescent="0.2"/>
    <row r="2449" ht="14.25" hidden="1" customHeight="1" x14ac:dyDescent="0.2"/>
    <row r="2450" ht="14.25" hidden="1" customHeight="1" x14ac:dyDescent="0.2"/>
    <row r="2451" ht="14.25" hidden="1" customHeight="1" x14ac:dyDescent="0.2"/>
    <row r="2452" ht="14.25" hidden="1" customHeight="1" x14ac:dyDescent="0.2"/>
    <row r="2453" ht="14.25" hidden="1" customHeight="1" x14ac:dyDescent="0.2"/>
    <row r="2454" ht="14.25" hidden="1" customHeight="1" x14ac:dyDescent="0.2"/>
    <row r="2455" ht="14.25" hidden="1" customHeight="1" x14ac:dyDescent="0.2"/>
    <row r="2456" ht="14.25" hidden="1" customHeight="1" x14ac:dyDescent="0.2"/>
    <row r="2457" ht="14.25" hidden="1" customHeight="1" x14ac:dyDescent="0.2"/>
    <row r="2458" ht="14.25" hidden="1" customHeight="1" x14ac:dyDescent="0.2"/>
    <row r="2459" ht="14.25" hidden="1" customHeight="1" x14ac:dyDescent="0.2"/>
    <row r="2460" ht="14.25" hidden="1" customHeight="1" x14ac:dyDescent="0.2"/>
    <row r="2461" ht="14.25" hidden="1" customHeight="1" x14ac:dyDescent="0.2"/>
    <row r="2462" ht="14.25" hidden="1" customHeight="1" x14ac:dyDescent="0.2"/>
    <row r="2463" ht="14.25" hidden="1" customHeight="1" x14ac:dyDescent="0.2"/>
    <row r="2464" ht="14.25" hidden="1" customHeight="1" x14ac:dyDescent="0.2"/>
    <row r="2465" ht="14.25" hidden="1" customHeight="1" x14ac:dyDescent="0.2"/>
    <row r="2466" ht="14.25" hidden="1" customHeight="1" x14ac:dyDescent="0.2"/>
    <row r="2467" ht="14.25" hidden="1" customHeight="1" x14ac:dyDescent="0.2"/>
    <row r="2468" ht="14.25" hidden="1" customHeight="1" x14ac:dyDescent="0.2"/>
    <row r="2469" ht="14.25" hidden="1" customHeight="1" x14ac:dyDescent="0.2"/>
    <row r="2470" ht="14.25" hidden="1" customHeight="1" x14ac:dyDescent="0.2"/>
    <row r="2471" ht="14.25" hidden="1" customHeight="1" x14ac:dyDescent="0.2"/>
    <row r="2472" ht="14.25" hidden="1" customHeight="1" x14ac:dyDescent="0.2"/>
    <row r="2473" ht="14.25" hidden="1" customHeight="1" x14ac:dyDescent="0.2"/>
    <row r="2474" ht="14.25" hidden="1" customHeight="1" x14ac:dyDescent="0.2"/>
    <row r="2475" ht="14.25" hidden="1" customHeight="1" x14ac:dyDescent="0.2"/>
    <row r="2476" ht="14.25" hidden="1" customHeight="1" x14ac:dyDescent="0.2"/>
    <row r="2477" ht="14.25" hidden="1" customHeight="1" x14ac:dyDescent="0.2"/>
    <row r="2478" ht="14.25" hidden="1" customHeight="1" x14ac:dyDescent="0.2"/>
    <row r="2479" ht="14.25" hidden="1" customHeight="1" x14ac:dyDescent="0.2"/>
    <row r="2480" ht="14.25" hidden="1" customHeight="1" x14ac:dyDescent="0.2"/>
    <row r="2481" ht="14.25" hidden="1" customHeight="1" x14ac:dyDescent="0.2"/>
    <row r="2482" ht="14.25" hidden="1" customHeight="1" x14ac:dyDescent="0.2"/>
    <row r="2483" ht="14.25" hidden="1" customHeight="1" x14ac:dyDescent="0.2"/>
    <row r="2484" ht="14.25" hidden="1" customHeight="1" x14ac:dyDescent="0.2"/>
    <row r="2485" ht="14.25" hidden="1" customHeight="1" x14ac:dyDescent="0.2"/>
    <row r="2486" ht="14.25" hidden="1" customHeight="1" x14ac:dyDescent="0.2"/>
    <row r="2487" ht="14.25" hidden="1" customHeight="1" x14ac:dyDescent="0.2"/>
    <row r="2488" ht="14.25" hidden="1" customHeight="1" x14ac:dyDescent="0.2"/>
    <row r="2489" ht="14.25" hidden="1" customHeight="1" x14ac:dyDescent="0.2"/>
    <row r="2490" ht="14.25" hidden="1" customHeight="1" x14ac:dyDescent="0.2"/>
    <row r="2491" ht="14.25" hidden="1" customHeight="1" x14ac:dyDescent="0.2"/>
    <row r="2492" ht="14.25" hidden="1" customHeight="1" x14ac:dyDescent="0.2"/>
    <row r="2493" ht="14.25" hidden="1" customHeight="1" x14ac:dyDescent="0.2"/>
    <row r="2494" ht="14.25" hidden="1" customHeight="1" x14ac:dyDescent="0.2"/>
    <row r="2495" ht="14.25" hidden="1" customHeight="1" x14ac:dyDescent="0.2"/>
    <row r="2496" ht="14.25" hidden="1" customHeight="1" x14ac:dyDescent="0.2"/>
    <row r="2497" ht="14.25" hidden="1" customHeight="1" x14ac:dyDescent="0.2"/>
    <row r="2498" ht="14.25" hidden="1" customHeight="1" x14ac:dyDescent="0.2"/>
    <row r="2499" ht="14.25" hidden="1" customHeight="1" x14ac:dyDescent="0.2"/>
    <row r="2500" ht="14.25" hidden="1" customHeight="1" x14ac:dyDescent="0.2"/>
    <row r="2501" ht="14.25" hidden="1" customHeight="1" x14ac:dyDescent="0.2"/>
    <row r="2502" ht="14.25" hidden="1" customHeight="1" x14ac:dyDescent="0.2"/>
    <row r="2503" ht="14.25" hidden="1" customHeight="1" x14ac:dyDescent="0.2"/>
    <row r="2504" ht="14.25" hidden="1" customHeight="1" x14ac:dyDescent="0.2"/>
    <row r="2505" ht="14.25" hidden="1" customHeight="1" x14ac:dyDescent="0.2"/>
    <row r="2506" ht="14.25" hidden="1" customHeight="1" x14ac:dyDescent="0.2"/>
    <row r="2507" ht="14.25" hidden="1" customHeight="1" x14ac:dyDescent="0.2"/>
    <row r="2508" ht="14.25" hidden="1" customHeight="1" x14ac:dyDescent="0.2"/>
    <row r="2509" ht="14.25" hidden="1" customHeight="1" x14ac:dyDescent="0.2"/>
    <row r="2510" ht="14.25" hidden="1" customHeight="1" x14ac:dyDescent="0.2"/>
    <row r="2511" ht="14.25" hidden="1" customHeight="1" x14ac:dyDescent="0.2"/>
    <row r="2512" ht="14.25" hidden="1" customHeight="1" x14ac:dyDescent="0.2"/>
    <row r="2513" ht="14.25" hidden="1" customHeight="1" x14ac:dyDescent="0.2"/>
    <row r="2514" ht="14.25" hidden="1" customHeight="1" x14ac:dyDescent="0.2"/>
    <row r="2515" ht="14.25" hidden="1" customHeight="1" x14ac:dyDescent="0.2"/>
    <row r="2516" ht="14.25" hidden="1" customHeight="1" x14ac:dyDescent="0.2"/>
    <row r="2517" ht="14.25" hidden="1" customHeight="1" x14ac:dyDescent="0.2"/>
    <row r="2518" ht="14.25" hidden="1" customHeight="1" x14ac:dyDescent="0.2"/>
    <row r="2519" ht="14.25" hidden="1" customHeight="1" x14ac:dyDescent="0.2"/>
    <row r="2520" ht="14.25" hidden="1" customHeight="1" x14ac:dyDescent="0.2"/>
    <row r="2521" ht="14.25" hidden="1" customHeight="1" x14ac:dyDescent="0.2"/>
    <row r="2522" ht="14.25" hidden="1" customHeight="1" x14ac:dyDescent="0.2"/>
    <row r="2523" ht="14.25" hidden="1" customHeight="1" x14ac:dyDescent="0.2"/>
    <row r="2524" ht="14.25" hidden="1" customHeight="1" x14ac:dyDescent="0.2"/>
    <row r="2525" ht="14.25" hidden="1" customHeight="1" x14ac:dyDescent="0.2"/>
    <row r="2526" ht="14.25" hidden="1" customHeight="1" x14ac:dyDescent="0.2"/>
    <row r="2527" ht="14.25" hidden="1" customHeight="1" x14ac:dyDescent="0.2"/>
    <row r="2528" ht="14.25" hidden="1" customHeight="1" x14ac:dyDescent="0.2"/>
    <row r="2529" ht="14.25" hidden="1" customHeight="1" x14ac:dyDescent="0.2"/>
    <row r="2530" ht="14.25" hidden="1" customHeight="1" x14ac:dyDescent="0.2"/>
    <row r="2531" ht="14.25" hidden="1" customHeight="1" x14ac:dyDescent="0.2"/>
    <row r="2532" ht="14.25" hidden="1" customHeight="1" x14ac:dyDescent="0.2"/>
    <row r="2533" ht="14.25" hidden="1" customHeight="1" x14ac:dyDescent="0.2"/>
    <row r="2534" ht="14.25" hidden="1" customHeight="1" x14ac:dyDescent="0.2"/>
    <row r="2535" ht="14.25" hidden="1" customHeight="1" x14ac:dyDescent="0.2"/>
    <row r="2536" ht="14.25" hidden="1" customHeight="1" x14ac:dyDescent="0.2"/>
    <row r="2537" ht="14.25" hidden="1" customHeight="1" x14ac:dyDescent="0.2"/>
    <row r="2538" ht="14.25" hidden="1" customHeight="1" x14ac:dyDescent="0.2"/>
    <row r="2539" ht="14.25" hidden="1" customHeight="1" x14ac:dyDescent="0.2"/>
    <row r="2540" ht="14.25" hidden="1" customHeight="1" x14ac:dyDescent="0.2"/>
    <row r="2541" ht="14.25" hidden="1" customHeight="1" x14ac:dyDescent="0.2"/>
    <row r="2542" ht="14.25" hidden="1" customHeight="1" x14ac:dyDescent="0.2"/>
    <row r="2543" ht="14.25" hidden="1" customHeight="1" x14ac:dyDescent="0.2"/>
    <row r="2544" ht="14.25" hidden="1" customHeight="1" x14ac:dyDescent="0.2"/>
    <row r="2545" ht="14.25" hidden="1" customHeight="1" x14ac:dyDescent="0.2"/>
    <row r="2546" ht="14.25" hidden="1" customHeight="1" x14ac:dyDescent="0.2"/>
    <row r="2547" ht="14.25" hidden="1" customHeight="1" x14ac:dyDescent="0.2"/>
    <row r="2548" ht="14.25" hidden="1" customHeight="1" x14ac:dyDescent="0.2"/>
    <row r="2549" ht="14.25" hidden="1" customHeight="1" x14ac:dyDescent="0.2"/>
    <row r="2550" ht="14.25" hidden="1" customHeight="1" x14ac:dyDescent="0.2"/>
    <row r="2551" ht="14.25" hidden="1" customHeight="1" x14ac:dyDescent="0.2"/>
    <row r="2552" ht="14.25" hidden="1" customHeight="1" x14ac:dyDescent="0.2"/>
    <row r="2553" ht="14.25" hidden="1" customHeight="1" x14ac:dyDescent="0.2"/>
    <row r="2554" ht="14.25" hidden="1" customHeight="1" x14ac:dyDescent="0.2"/>
    <row r="2555" ht="14.25" hidden="1" customHeight="1" x14ac:dyDescent="0.2"/>
    <row r="2556" ht="14.25" hidden="1" customHeight="1" x14ac:dyDescent="0.2"/>
    <row r="2557" ht="14.25" hidden="1" customHeight="1" x14ac:dyDescent="0.2"/>
    <row r="2558" ht="14.25" hidden="1" customHeight="1" x14ac:dyDescent="0.2"/>
    <row r="2559" ht="14.25" hidden="1" customHeight="1" x14ac:dyDescent="0.2"/>
    <row r="2560" ht="14.25" hidden="1" customHeight="1" x14ac:dyDescent="0.2"/>
    <row r="2561" ht="14.25" hidden="1" customHeight="1" x14ac:dyDescent="0.2"/>
    <row r="2562" ht="14.25" hidden="1" customHeight="1" x14ac:dyDescent="0.2"/>
    <row r="2563" ht="14.25" hidden="1" customHeight="1" x14ac:dyDescent="0.2"/>
    <row r="2564" ht="14.25" hidden="1" customHeight="1" x14ac:dyDescent="0.2"/>
    <row r="2565" ht="14.25" hidden="1" customHeight="1" x14ac:dyDescent="0.2"/>
    <row r="2566" ht="14.25" hidden="1" customHeight="1" x14ac:dyDescent="0.2"/>
    <row r="2567" ht="14.25" hidden="1" customHeight="1" x14ac:dyDescent="0.2"/>
    <row r="2568" ht="14.25" hidden="1" customHeight="1" x14ac:dyDescent="0.2"/>
    <row r="2569" ht="14.25" hidden="1" customHeight="1" x14ac:dyDescent="0.2"/>
    <row r="2570" ht="14.25" hidden="1" customHeight="1" x14ac:dyDescent="0.2"/>
    <row r="2571" ht="14.25" hidden="1" customHeight="1" x14ac:dyDescent="0.2"/>
    <row r="2572" ht="14.25" hidden="1" customHeight="1" x14ac:dyDescent="0.2"/>
    <row r="2573" ht="14.25" hidden="1" customHeight="1" x14ac:dyDescent="0.2"/>
    <row r="2574" ht="14.25" hidden="1" customHeight="1" x14ac:dyDescent="0.2"/>
    <row r="2575" ht="14.25" hidden="1" customHeight="1" x14ac:dyDescent="0.2"/>
    <row r="2576" ht="14.25" hidden="1" customHeight="1" x14ac:dyDescent="0.2"/>
    <row r="2577" ht="14.25" hidden="1" customHeight="1" x14ac:dyDescent="0.2"/>
    <row r="2578" ht="14.25" hidden="1" customHeight="1" x14ac:dyDescent="0.2"/>
    <row r="2579" ht="14.25" hidden="1" customHeight="1" x14ac:dyDescent="0.2"/>
    <row r="2580" ht="14.25" hidden="1" customHeight="1" x14ac:dyDescent="0.2"/>
    <row r="2581" ht="14.25" hidden="1" customHeight="1" x14ac:dyDescent="0.2"/>
    <row r="2582" ht="14.25" hidden="1" customHeight="1" x14ac:dyDescent="0.2"/>
    <row r="2583" ht="14.25" hidden="1" customHeight="1" x14ac:dyDescent="0.2"/>
    <row r="2584" ht="14.25" hidden="1" customHeight="1" x14ac:dyDescent="0.2"/>
    <row r="2585" ht="14.25" hidden="1" customHeight="1" x14ac:dyDescent="0.2"/>
    <row r="2586" ht="14.25" hidden="1" customHeight="1" x14ac:dyDescent="0.2"/>
    <row r="2587" ht="14.25" hidden="1" customHeight="1" x14ac:dyDescent="0.2"/>
    <row r="2588" ht="14.25" hidden="1" customHeight="1" x14ac:dyDescent="0.2"/>
    <row r="2589" ht="14.25" hidden="1" customHeight="1" x14ac:dyDescent="0.2"/>
    <row r="2590" ht="14.25" hidden="1" customHeight="1" x14ac:dyDescent="0.2"/>
    <row r="2591" ht="14.25" hidden="1" customHeight="1" x14ac:dyDescent="0.2"/>
    <row r="2592" ht="14.25" hidden="1" customHeight="1" x14ac:dyDescent="0.2"/>
    <row r="2593" ht="14.25" hidden="1" customHeight="1" x14ac:dyDescent="0.2"/>
    <row r="2594" ht="14.25" hidden="1" customHeight="1" x14ac:dyDescent="0.2"/>
    <row r="2595" ht="14.25" hidden="1" customHeight="1" x14ac:dyDescent="0.2"/>
    <row r="2596" ht="14.25" hidden="1" customHeight="1" x14ac:dyDescent="0.2"/>
    <row r="2597" ht="14.25" hidden="1" customHeight="1" x14ac:dyDescent="0.2"/>
    <row r="2598" ht="14.25" hidden="1" customHeight="1" x14ac:dyDescent="0.2"/>
    <row r="2599" ht="14.25" hidden="1" customHeight="1" x14ac:dyDescent="0.2"/>
    <row r="2600" ht="14.25" hidden="1" customHeight="1" x14ac:dyDescent="0.2"/>
    <row r="2601" ht="14.25" hidden="1" customHeight="1" x14ac:dyDescent="0.2"/>
    <row r="2602" ht="14.25" hidden="1" customHeight="1" x14ac:dyDescent="0.2"/>
    <row r="2603" ht="14.25" hidden="1" customHeight="1" x14ac:dyDescent="0.2"/>
    <row r="2604" ht="14.25" hidden="1" customHeight="1" x14ac:dyDescent="0.2"/>
    <row r="2605" ht="14.25" hidden="1" customHeight="1" x14ac:dyDescent="0.2"/>
    <row r="2606" ht="14.25" hidden="1" customHeight="1" x14ac:dyDescent="0.2"/>
    <row r="2607" ht="14.25" hidden="1" customHeight="1" x14ac:dyDescent="0.2"/>
    <row r="2608" ht="14.25" hidden="1" customHeight="1" x14ac:dyDescent="0.2"/>
    <row r="2609" ht="14.25" hidden="1" customHeight="1" x14ac:dyDescent="0.2"/>
    <row r="2610" ht="14.25" hidden="1" customHeight="1" x14ac:dyDescent="0.2"/>
    <row r="2611" ht="14.25" hidden="1" customHeight="1" x14ac:dyDescent="0.2"/>
    <row r="2612" ht="14.25" hidden="1" customHeight="1" x14ac:dyDescent="0.2"/>
    <row r="2613" ht="14.25" hidden="1" customHeight="1" x14ac:dyDescent="0.2"/>
    <row r="2614" ht="14.25" hidden="1" customHeight="1" x14ac:dyDescent="0.2"/>
    <row r="2615" ht="14.25" hidden="1" customHeight="1" x14ac:dyDescent="0.2"/>
    <row r="2616" ht="14.25" hidden="1" customHeight="1" x14ac:dyDescent="0.2"/>
    <row r="2617" ht="14.25" hidden="1" customHeight="1" x14ac:dyDescent="0.2"/>
    <row r="2618" ht="14.25" hidden="1" customHeight="1" x14ac:dyDescent="0.2"/>
    <row r="2619" ht="14.25" hidden="1" customHeight="1" x14ac:dyDescent="0.2"/>
    <row r="2620" ht="14.25" hidden="1" customHeight="1" x14ac:dyDescent="0.2"/>
    <row r="2621" ht="14.25" hidden="1" customHeight="1" x14ac:dyDescent="0.2"/>
    <row r="2622" ht="14.25" hidden="1" customHeight="1" x14ac:dyDescent="0.2"/>
    <row r="2623" ht="14.25" hidden="1" customHeight="1" x14ac:dyDescent="0.2"/>
    <row r="2624" ht="14.25" hidden="1" customHeight="1" x14ac:dyDescent="0.2"/>
    <row r="2625" ht="14.25" hidden="1" customHeight="1" x14ac:dyDescent="0.2"/>
    <row r="2626" ht="14.25" hidden="1" customHeight="1" x14ac:dyDescent="0.2"/>
    <row r="2627" ht="14.25" hidden="1" customHeight="1" x14ac:dyDescent="0.2"/>
    <row r="2628" ht="14.25" hidden="1" customHeight="1" x14ac:dyDescent="0.2"/>
    <row r="2629" ht="14.25" hidden="1" customHeight="1" x14ac:dyDescent="0.2"/>
    <row r="2630" ht="14.25" hidden="1" customHeight="1" x14ac:dyDescent="0.2"/>
    <row r="2631" ht="14.25" hidden="1" customHeight="1" x14ac:dyDescent="0.2"/>
    <row r="2632" ht="14.25" hidden="1" customHeight="1" x14ac:dyDescent="0.2"/>
    <row r="2633" ht="14.25" hidden="1" customHeight="1" x14ac:dyDescent="0.2"/>
    <row r="2634" ht="14.25" hidden="1" customHeight="1" x14ac:dyDescent="0.2"/>
    <row r="2635" ht="14.25" hidden="1" customHeight="1" x14ac:dyDescent="0.2"/>
    <row r="2636" ht="14.25" hidden="1" customHeight="1" x14ac:dyDescent="0.2"/>
    <row r="2637" ht="14.25" hidden="1" customHeight="1" x14ac:dyDescent="0.2"/>
    <row r="2638" ht="14.25" hidden="1" customHeight="1" x14ac:dyDescent="0.2"/>
    <row r="2639" ht="14.25" hidden="1" customHeight="1" x14ac:dyDescent="0.2"/>
    <row r="2640" ht="14.25" hidden="1" customHeight="1" x14ac:dyDescent="0.2"/>
    <row r="2641" ht="14.25" hidden="1" customHeight="1" x14ac:dyDescent="0.2"/>
    <row r="2642" ht="14.25" hidden="1" customHeight="1" x14ac:dyDescent="0.2"/>
    <row r="2643" ht="14.25" hidden="1" customHeight="1" x14ac:dyDescent="0.2"/>
    <row r="2644" ht="14.25" hidden="1" customHeight="1" x14ac:dyDescent="0.2"/>
    <row r="2645" ht="14.25" hidden="1" customHeight="1" x14ac:dyDescent="0.2"/>
    <row r="2646" ht="14.25" hidden="1" customHeight="1" x14ac:dyDescent="0.2"/>
    <row r="2647" ht="14.25" hidden="1" customHeight="1" x14ac:dyDescent="0.2"/>
    <row r="2648" ht="14.25" hidden="1" customHeight="1" x14ac:dyDescent="0.2"/>
    <row r="2649" ht="14.25" hidden="1" customHeight="1" x14ac:dyDescent="0.2"/>
    <row r="2650" ht="14.25" hidden="1" customHeight="1" x14ac:dyDescent="0.2"/>
    <row r="2651" ht="14.25" hidden="1" customHeight="1" x14ac:dyDescent="0.2"/>
    <row r="2652" ht="14.25" hidden="1" customHeight="1" x14ac:dyDescent="0.2"/>
    <row r="2653" ht="14.25" hidden="1" customHeight="1" x14ac:dyDescent="0.2"/>
    <row r="2654" ht="14.25" hidden="1" customHeight="1" x14ac:dyDescent="0.2"/>
    <row r="2655" ht="14.25" hidden="1" customHeight="1" x14ac:dyDescent="0.2"/>
    <row r="2656" ht="14.25" hidden="1" customHeight="1" x14ac:dyDescent="0.2"/>
    <row r="2657" ht="14.25" hidden="1" customHeight="1" x14ac:dyDescent="0.2"/>
    <row r="2658" ht="14.25" hidden="1" customHeight="1" x14ac:dyDescent="0.2"/>
    <row r="2659" ht="14.25" hidden="1" customHeight="1" x14ac:dyDescent="0.2"/>
    <row r="2660" ht="14.25" hidden="1" customHeight="1" x14ac:dyDescent="0.2"/>
    <row r="2661" ht="14.25" hidden="1" customHeight="1" x14ac:dyDescent="0.2"/>
    <row r="2662" ht="14.25" hidden="1" customHeight="1" x14ac:dyDescent="0.2"/>
    <row r="2663" ht="14.25" hidden="1" customHeight="1" x14ac:dyDescent="0.2"/>
    <row r="2664" ht="14.25" hidden="1" customHeight="1" x14ac:dyDescent="0.2"/>
    <row r="2665" ht="14.25" hidden="1" customHeight="1" x14ac:dyDescent="0.2"/>
    <row r="2666" ht="14.25" hidden="1" customHeight="1" x14ac:dyDescent="0.2"/>
    <row r="2667" ht="14.25" hidden="1" customHeight="1" x14ac:dyDescent="0.2"/>
    <row r="2668" ht="14.25" hidden="1" customHeight="1" x14ac:dyDescent="0.2"/>
    <row r="2669" ht="14.25" hidden="1" customHeight="1" x14ac:dyDescent="0.2"/>
    <row r="2670" ht="14.25" hidden="1" customHeight="1" x14ac:dyDescent="0.2"/>
    <row r="2671" ht="14.25" hidden="1" customHeight="1" x14ac:dyDescent="0.2"/>
    <row r="2672" ht="14.25" hidden="1" customHeight="1" x14ac:dyDescent="0.2"/>
    <row r="2673" ht="14.25" hidden="1" customHeight="1" x14ac:dyDescent="0.2"/>
    <row r="2674" ht="14.25" hidden="1" customHeight="1" x14ac:dyDescent="0.2"/>
    <row r="2675" ht="14.25" hidden="1" customHeight="1" x14ac:dyDescent="0.2"/>
    <row r="2676" ht="14.25" hidden="1" customHeight="1" x14ac:dyDescent="0.2"/>
    <row r="2677" ht="14.25" hidden="1" customHeight="1" x14ac:dyDescent="0.2"/>
    <row r="2678" ht="14.25" hidden="1" customHeight="1" x14ac:dyDescent="0.2"/>
    <row r="2679" ht="14.25" hidden="1" customHeight="1" x14ac:dyDescent="0.2"/>
    <row r="2680" ht="14.25" hidden="1" customHeight="1" x14ac:dyDescent="0.2"/>
    <row r="2681" ht="14.25" hidden="1" customHeight="1" x14ac:dyDescent="0.2"/>
    <row r="2682" ht="14.25" hidden="1" customHeight="1" x14ac:dyDescent="0.2"/>
    <row r="2683" ht="14.25" hidden="1" customHeight="1" x14ac:dyDescent="0.2"/>
    <row r="2684" ht="14.25" hidden="1" customHeight="1" x14ac:dyDescent="0.2"/>
    <row r="2685" ht="14.25" hidden="1" customHeight="1" x14ac:dyDescent="0.2"/>
    <row r="2686" ht="14.25" hidden="1" customHeight="1" x14ac:dyDescent="0.2"/>
    <row r="2687" ht="14.25" hidden="1" customHeight="1" x14ac:dyDescent="0.2"/>
    <row r="2688" ht="14.25" hidden="1" customHeight="1" x14ac:dyDescent="0.2"/>
    <row r="2689" ht="14.25" hidden="1" customHeight="1" x14ac:dyDescent="0.2"/>
    <row r="2690" ht="14.25" hidden="1" customHeight="1" x14ac:dyDescent="0.2"/>
    <row r="2691" ht="14.25" hidden="1" customHeight="1" x14ac:dyDescent="0.2"/>
    <row r="2692" ht="14.25" hidden="1" customHeight="1" x14ac:dyDescent="0.2"/>
    <row r="2693" ht="14.25" hidden="1" customHeight="1" x14ac:dyDescent="0.2"/>
    <row r="2694" ht="14.25" hidden="1" customHeight="1" x14ac:dyDescent="0.2"/>
    <row r="2695" ht="14.25" hidden="1" customHeight="1" x14ac:dyDescent="0.2"/>
    <row r="2696" ht="14.25" hidden="1" customHeight="1" x14ac:dyDescent="0.2"/>
    <row r="2697" ht="14.25" hidden="1" customHeight="1" x14ac:dyDescent="0.2"/>
    <row r="2698" ht="14.25" hidden="1" customHeight="1" x14ac:dyDescent="0.2"/>
    <row r="2699" ht="14.25" hidden="1" customHeight="1" x14ac:dyDescent="0.2"/>
    <row r="2700" ht="14.25" hidden="1" customHeight="1" x14ac:dyDescent="0.2"/>
    <row r="2701" ht="14.25" hidden="1" customHeight="1" x14ac:dyDescent="0.2"/>
    <row r="2702" ht="14.25" hidden="1" customHeight="1" x14ac:dyDescent="0.2"/>
    <row r="2703" ht="14.25" hidden="1" customHeight="1" x14ac:dyDescent="0.2"/>
    <row r="2704" ht="14.25" hidden="1" customHeight="1" x14ac:dyDescent="0.2"/>
    <row r="2705" ht="14.25" hidden="1" customHeight="1" x14ac:dyDescent="0.2"/>
    <row r="2706" ht="14.25" hidden="1" customHeight="1" x14ac:dyDescent="0.2"/>
    <row r="2707" ht="14.25" hidden="1" customHeight="1" x14ac:dyDescent="0.2"/>
    <row r="2708" ht="14.25" hidden="1" customHeight="1" x14ac:dyDescent="0.2"/>
    <row r="2709" ht="14.25" hidden="1" customHeight="1" x14ac:dyDescent="0.2"/>
    <row r="2710" ht="14.25" hidden="1" customHeight="1" x14ac:dyDescent="0.2"/>
    <row r="2711" ht="14.25" hidden="1" customHeight="1" x14ac:dyDescent="0.2"/>
    <row r="2712" ht="14.25" hidden="1" customHeight="1" x14ac:dyDescent="0.2"/>
    <row r="2713" ht="14.25" hidden="1" customHeight="1" x14ac:dyDescent="0.2"/>
    <row r="2714" ht="14.25" hidden="1" customHeight="1" x14ac:dyDescent="0.2"/>
    <row r="2715" ht="14.25" hidden="1" customHeight="1" x14ac:dyDescent="0.2"/>
    <row r="2716" ht="14.25" hidden="1" customHeight="1" x14ac:dyDescent="0.2"/>
    <row r="2717" ht="14.25" hidden="1" customHeight="1" x14ac:dyDescent="0.2"/>
    <row r="2718" ht="14.25" hidden="1" customHeight="1" x14ac:dyDescent="0.2"/>
    <row r="2719" ht="14.25" hidden="1" customHeight="1" x14ac:dyDescent="0.2"/>
    <row r="2720" ht="14.25" hidden="1" customHeight="1" x14ac:dyDescent="0.2"/>
    <row r="2721" ht="14.25" hidden="1" customHeight="1" x14ac:dyDescent="0.2"/>
    <row r="2722" ht="14.25" hidden="1" customHeight="1" x14ac:dyDescent="0.2"/>
    <row r="2723" ht="14.25" hidden="1" customHeight="1" x14ac:dyDescent="0.2"/>
    <row r="2724" ht="14.25" hidden="1" customHeight="1" x14ac:dyDescent="0.2"/>
    <row r="2725" ht="14.25" hidden="1" customHeight="1" x14ac:dyDescent="0.2"/>
    <row r="2726" ht="14.25" hidden="1" customHeight="1" x14ac:dyDescent="0.2"/>
    <row r="2727" ht="14.25" hidden="1" customHeight="1" x14ac:dyDescent="0.2"/>
    <row r="2728" ht="14.25" hidden="1" customHeight="1" x14ac:dyDescent="0.2"/>
    <row r="2729" ht="14.25" hidden="1" customHeight="1" x14ac:dyDescent="0.2"/>
    <row r="2730" ht="14.25" hidden="1" customHeight="1" x14ac:dyDescent="0.2"/>
    <row r="2731" ht="14.25" hidden="1" customHeight="1" x14ac:dyDescent="0.2"/>
    <row r="2732" ht="14.25" hidden="1" customHeight="1" x14ac:dyDescent="0.2"/>
    <row r="2733" ht="14.25" hidden="1" customHeight="1" x14ac:dyDescent="0.2"/>
    <row r="2734" ht="14.25" hidden="1" customHeight="1" x14ac:dyDescent="0.2"/>
    <row r="2735" ht="14.25" hidden="1" customHeight="1" x14ac:dyDescent="0.2"/>
    <row r="2736" ht="14.25" hidden="1" customHeight="1" x14ac:dyDescent="0.2"/>
    <row r="2737" ht="14.25" hidden="1" customHeight="1" x14ac:dyDescent="0.2"/>
    <row r="2738" ht="14.25" hidden="1" customHeight="1" x14ac:dyDescent="0.2"/>
    <row r="2739" ht="14.25" hidden="1" customHeight="1" x14ac:dyDescent="0.2"/>
    <row r="2740" ht="14.25" hidden="1" customHeight="1" x14ac:dyDescent="0.2"/>
    <row r="2741" ht="14.25" hidden="1" customHeight="1" x14ac:dyDescent="0.2"/>
    <row r="2742" ht="14.25" hidden="1" customHeight="1" x14ac:dyDescent="0.2"/>
    <row r="2743" ht="14.25" hidden="1" customHeight="1" x14ac:dyDescent="0.2"/>
    <row r="2744" ht="14.25" hidden="1" customHeight="1" x14ac:dyDescent="0.2"/>
    <row r="2745" ht="14.25" hidden="1" customHeight="1" x14ac:dyDescent="0.2"/>
    <row r="2746" ht="14.25" hidden="1" customHeight="1" x14ac:dyDescent="0.2"/>
    <row r="2747" ht="14.25" hidden="1" customHeight="1" x14ac:dyDescent="0.2"/>
    <row r="2748" ht="14.25" hidden="1" customHeight="1" x14ac:dyDescent="0.2"/>
    <row r="2749" ht="14.25" hidden="1" customHeight="1" x14ac:dyDescent="0.2"/>
    <row r="2750" ht="14.25" hidden="1" customHeight="1" x14ac:dyDescent="0.2"/>
    <row r="2751" ht="14.25" hidden="1" customHeight="1" x14ac:dyDescent="0.2"/>
    <row r="2752" ht="14.25" hidden="1" customHeight="1" x14ac:dyDescent="0.2"/>
    <row r="2753" ht="14.25" hidden="1" customHeight="1" x14ac:dyDescent="0.2"/>
    <row r="2754" ht="14.25" hidden="1" customHeight="1" x14ac:dyDescent="0.2"/>
    <row r="2755" ht="14.25" hidden="1" customHeight="1" x14ac:dyDescent="0.2"/>
    <row r="2756" ht="14.25" hidden="1" customHeight="1" x14ac:dyDescent="0.2"/>
    <row r="2757" ht="14.25" hidden="1" customHeight="1" x14ac:dyDescent="0.2"/>
    <row r="2758" ht="14.25" hidden="1" customHeight="1" x14ac:dyDescent="0.2"/>
    <row r="2759" ht="14.25" hidden="1" customHeight="1" x14ac:dyDescent="0.2"/>
    <row r="2760" ht="14.25" hidden="1" customHeight="1" x14ac:dyDescent="0.2"/>
    <row r="2761" ht="14.25" hidden="1" customHeight="1" x14ac:dyDescent="0.2"/>
    <row r="2762" ht="14.25" hidden="1" customHeight="1" x14ac:dyDescent="0.2"/>
    <row r="2763" ht="14.25" hidden="1" customHeight="1" x14ac:dyDescent="0.2"/>
    <row r="2764" ht="14.25" hidden="1" customHeight="1" x14ac:dyDescent="0.2"/>
    <row r="2765" ht="14.25" hidden="1" customHeight="1" x14ac:dyDescent="0.2"/>
    <row r="2766" ht="14.25" hidden="1" customHeight="1" x14ac:dyDescent="0.2"/>
    <row r="2767" ht="14.25" hidden="1" customHeight="1" x14ac:dyDescent="0.2"/>
    <row r="2768" ht="14.25" hidden="1" customHeight="1" x14ac:dyDescent="0.2"/>
    <row r="2769" ht="14.25" hidden="1" customHeight="1" x14ac:dyDescent="0.2"/>
    <row r="2770" ht="14.25" hidden="1" customHeight="1" x14ac:dyDescent="0.2"/>
    <row r="2771" ht="14.25" hidden="1" customHeight="1" x14ac:dyDescent="0.2"/>
    <row r="2772" ht="14.25" hidden="1" customHeight="1" x14ac:dyDescent="0.2"/>
    <row r="2773" ht="14.25" hidden="1" customHeight="1" x14ac:dyDescent="0.2"/>
    <row r="2774" ht="14.25" hidden="1" customHeight="1" x14ac:dyDescent="0.2"/>
    <row r="2775" ht="14.25" hidden="1" customHeight="1" x14ac:dyDescent="0.2"/>
    <row r="2776" ht="14.25" hidden="1" customHeight="1" x14ac:dyDescent="0.2"/>
    <row r="2777" ht="14.25" hidden="1" customHeight="1" x14ac:dyDescent="0.2"/>
    <row r="2778" ht="14.25" hidden="1" customHeight="1" x14ac:dyDescent="0.2"/>
    <row r="2779" ht="14.25" hidden="1" customHeight="1" x14ac:dyDescent="0.2"/>
    <row r="2780" ht="14.25" hidden="1" customHeight="1" x14ac:dyDescent="0.2"/>
    <row r="2781" ht="14.25" hidden="1" customHeight="1" x14ac:dyDescent="0.2"/>
    <row r="2782" ht="14.25" hidden="1" customHeight="1" x14ac:dyDescent="0.2"/>
    <row r="2783" ht="14.25" hidden="1" customHeight="1" x14ac:dyDescent="0.2"/>
    <row r="2784" ht="14.25" hidden="1" customHeight="1" x14ac:dyDescent="0.2"/>
    <row r="2785" ht="14.25" hidden="1" customHeight="1" x14ac:dyDescent="0.2"/>
    <row r="2786" ht="14.25" hidden="1" customHeight="1" x14ac:dyDescent="0.2"/>
    <row r="2787" ht="14.25" hidden="1" customHeight="1" x14ac:dyDescent="0.2"/>
    <row r="2788" ht="14.25" hidden="1" customHeight="1" x14ac:dyDescent="0.2"/>
    <row r="2789" ht="14.25" hidden="1" customHeight="1" x14ac:dyDescent="0.2"/>
    <row r="2790" ht="14.25" hidden="1" customHeight="1" x14ac:dyDescent="0.2"/>
    <row r="2791" ht="14.25" hidden="1" customHeight="1" x14ac:dyDescent="0.2"/>
    <row r="2792" ht="14.25" hidden="1" customHeight="1" x14ac:dyDescent="0.2"/>
    <row r="2793" ht="14.25" hidden="1" customHeight="1" x14ac:dyDescent="0.2"/>
    <row r="2794" ht="14.25" hidden="1" customHeight="1" x14ac:dyDescent="0.2"/>
    <row r="2795" ht="14.25" hidden="1" customHeight="1" x14ac:dyDescent="0.2"/>
    <row r="2796" ht="14.25" hidden="1" customHeight="1" x14ac:dyDescent="0.2"/>
    <row r="2797" ht="14.25" hidden="1" customHeight="1" x14ac:dyDescent="0.2"/>
    <row r="2798" ht="14.25" hidden="1" customHeight="1" x14ac:dyDescent="0.2"/>
    <row r="2799" ht="14.25" hidden="1" customHeight="1" x14ac:dyDescent="0.2"/>
    <row r="2800" ht="14.25" hidden="1" customHeight="1" x14ac:dyDescent="0.2"/>
    <row r="2801" ht="14.25" hidden="1" customHeight="1" x14ac:dyDescent="0.2"/>
    <row r="2802" ht="14.25" hidden="1" customHeight="1" x14ac:dyDescent="0.2"/>
    <row r="2803" ht="14.25" hidden="1" customHeight="1" x14ac:dyDescent="0.2"/>
    <row r="2804" ht="14.25" hidden="1" customHeight="1" x14ac:dyDescent="0.2"/>
    <row r="2805" ht="14.25" hidden="1" customHeight="1" x14ac:dyDescent="0.2"/>
    <row r="2806" ht="14.25" hidden="1" customHeight="1" x14ac:dyDescent="0.2"/>
    <row r="2807" ht="14.25" hidden="1" customHeight="1" x14ac:dyDescent="0.2"/>
    <row r="2808" ht="14.25" hidden="1" customHeight="1" x14ac:dyDescent="0.2"/>
    <row r="2809" ht="14.25" hidden="1" customHeight="1" x14ac:dyDescent="0.2"/>
    <row r="2810" ht="14.25" hidden="1" customHeight="1" x14ac:dyDescent="0.2"/>
    <row r="2811" ht="14.25" hidden="1" customHeight="1" x14ac:dyDescent="0.2"/>
    <row r="2812" ht="14.25" hidden="1" customHeight="1" x14ac:dyDescent="0.2"/>
    <row r="2813" ht="14.25" hidden="1" customHeight="1" x14ac:dyDescent="0.2"/>
    <row r="2814" ht="14.25" hidden="1" customHeight="1" x14ac:dyDescent="0.2"/>
    <row r="2815" ht="14.25" hidden="1" customHeight="1" x14ac:dyDescent="0.2"/>
    <row r="2816" ht="14.25" hidden="1" x14ac:dyDescent="0.2"/>
    <row r="2817" ht="14.25" hidden="1" x14ac:dyDescent="0.2"/>
    <row r="2818" ht="14.25" hidden="1" x14ac:dyDescent="0.2"/>
    <row r="2819" ht="14.25" hidden="1" x14ac:dyDescent="0.2"/>
    <row r="2820" ht="14.25" hidden="1" x14ac:dyDescent="0.2"/>
    <row r="2821" ht="14.25" hidden="1" x14ac:dyDescent="0.2"/>
    <row r="2822" ht="14.25" hidden="1" x14ac:dyDescent="0.2"/>
    <row r="2823" ht="14.25" hidden="1" x14ac:dyDescent="0.2"/>
    <row r="2824" ht="14.25" hidden="1" x14ac:dyDescent="0.2"/>
    <row r="2825" ht="14.25" hidden="1" x14ac:dyDescent="0.2"/>
    <row r="2826" ht="14.25" hidden="1" x14ac:dyDescent="0.2"/>
    <row r="2827" ht="14.25" hidden="1" x14ac:dyDescent="0.2"/>
    <row r="2828" ht="14.25" hidden="1" x14ac:dyDescent="0.2"/>
    <row r="2829" ht="14.25" hidden="1" x14ac:dyDescent="0.2"/>
    <row r="2830" ht="14.25" hidden="1" x14ac:dyDescent="0.2"/>
    <row r="2831" ht="14.25" hidden="1" x14ac:dyDescent="0.2"/>
    <row r="2832" ht="14.25" hidden="1" x14ac:dyDescent="0.2"/>
    <row r="2833" ht="14.25" hidden="1" customHeight="1" x14ac:dyDescent="0.2"/>
    <row r="2834" ht="14.25" hidden="1" customHeight="1" x14ac:dyDescent="0.2"/>
    <row r="2835" ht="14.25" hidden="1" customHeight="1" x14ac:dyDescent="0.2"/>
    <row r="2836" ht="14.25" hidden="1" customHeight="1" x14ac:dyDescent="0.2"/>
    <row r="2837" ht="14.25" hidden="1" customHeight="1" x14ac:dyDescent="0.2"/>
    <row r="2838" ht="14.25" hidden="1" customHeight="1" x14ac:dyDescent="0.2"/>
    <row r="2839" ht="14.25" hidden="1" customHeight="1" x14ac:dyDescent="0.2"/>
    <row r="2840" ht="14.25" hidden="1" customHeight="1" x14ac:dyDescent="0.2"/>
    <row r="2841" ht="14.25" hidden="1" customHeight="1" x14ac:dyDescent="0.2"/>
    <row r="2842" ht="14.25" hidden="1" customHeight="1" x14ac:dyDescent="0.2"/>
    <row r="2843" ht="14.25" hidden="1" customHeight="1" x14ac:dyDescent="0.2"/>
    <row r="2844" ht="14.25" hidden="1" customHeight="1" x14ac:dyDescent="0.2"/>
    <row r="2845" ht="14.25" hidden="1" customHeight="1" x14ac:dyDescent="0.2"/>
    <row r="2846" ht="14.25" hidden="1" customHeight="1" x14ac:dyDescent="0.2"/>
    <row r="2847" ht="14.25" hidden="1" customHeight="1" x14ac:dyDescent="0.2"/>
    <row r="2848" ht="14.25" hidden="1" customHeight="1" x14ac:dyDescent="0.2"/>
    <row r="2849" ht="14.25" hidden="1" customHeight="1" x14ac:dyDescent="0.2"/>
    <row r="2850" ht="14.25" hidden="1" customHeight="1" x14ac:dyDescent="0.2"/>
    <row r="2851" ht="14.25" hidden="1" customHeight="1" x14ac:dyDescent="0.2"/>
    <row r="2852" ht="14.25" hidden="1" customHeight="1" x14ac:dyDescent="0.2"/>
    <row r="2853" ht="14.25" hidden="1" customHeight="1" x14ac:dyDescent="0.2"/>
  </sheetData>
  <sheetProtection algorithmName="SHA-512" hashValue="/Npygj/pu79Ngo7feotKdnbCz8uhvJToAOWbaa0nq4NOY9cBm90ZbYO89iF7/Nec9LMZzNsamT8NCM2LALtmOg==" saltValue="wGQ6bJ0pplYt7YV13/9IoA==" spinCount="100000" sheet="1" objects="1" scenarios="1" formatCells="0" formatColumns="0" formatRows="0" insertHyperlinks="0"/>
  <mergeCells count="65">
    <mergeCell ref="N145:N146"/>
    <mergeCell ref="O145:O146"/>
    <mergeCell ref="D145:D146"/>
    <mergeCell ref="F145:F146"/>
    <mergeCell ref="H145:H146"/>
    <mergeCell ref="J145:J146"/>
    <mergeCell ref="M145:M146"/>
    <mergeCell ref="N81:N82"/>
    <mergeCell ref="O81:O82"/>
    <mergeCell ref="D114:D115"/>
    <mergeCell ref="F114:F115"/>
    <mergeCell ref="H114:H115"/>
    <mergeCell ref="J114:J115"/>
    <mergeCell ref="M114:M115"/>
    <mergeCell ref="N114:N115"/>
    <mergeCell ref="O114:O115"/>
    <mergeCell ref="D81:D82"/>
    <mergeCell ref="F81:F82"/>
    <mergeCell ref="H81:H82"/>
    <mergeCell ref="J81:J82"/>
    <mergeCell ref="M81:M82"/>
    <mergeCell ref="N14:N15"/>
    <mergeCell ref="O14:O15"/>
    <mergeCell ref="D50:D51"/>
    <mergeCell ref="F50:F51"/>
    <mergeCell ref="H50:H51"/>
    <mergeCell ref="J50:J51"/>
    <mergeCell ref="M50:M51"/>
    <mergeCell ref="N50:N51"/>
    <mergeCell ref="O50:O51"/>
    <mergeCell ref="D14:D15"/>
    <mergeCell ref="F14:F15"/>
    <mergeCell ref="H14:H15"/>
    <mergeCell ref="J14:J15"/>
    <mergeCell ref="M14:M15"/>
    <mergeCell ref="B39:C39"/>
    <mergeCell ref="D39:N39"/>
    <mergeCell ref="B40:C40"/>
    <mergeCell ref="B41:C41"/>
    <mergeCell ref="D40:N40"/>
    <mergeCell ref="D41:N41"/>
    <mergeCell ref="B72:C72"/>
    <mergeCell ref="D72:N72"/>
    <mergeCell ref="B73:C73"/>
    <mergeCell ref="D73:N73"/>
    <mergeCell ref="B74:C74"/>
    <mergeCell ref="D74:N74"/>
    <mergeCell ref="B105:C105"/>
    <mergeCell ref="D105:N105"/>
    <mergeCell ref="B106:C106"/>
    <mergeCell ref="D106:N106"/>
    <mergeCell ref="B107:C107"/>
    <mergeCell ref="D107:N107"/>
    <mergeCell ref="B136:C136"/>
    <mergeCell ref="D136:N136"/>
    <mergeCell ref="B137:C137"/>
    <mergeCell ref="D137:N137"/>
    <mergeCell ref="B138:C138"/>
    <mergeCell ref="D138:N138"/>
    <mergeCell ref="B166:C166"/>
    <mergeCell ref="D166:N166"/>
    <mergeCell ref="B167:C167"/>
    <mergeCell ref="D167:N167"/>
    <mergeCell ref="B168:C168"/>
    <mergeCell ref="D168:N168"/>
  </mergeCells>
  <dataValidations xWindow="649" yWindow="499" count="3">
    <dataValidation operator="greaterThanOrEqual" allowBlank="1" showErrorMessage="1" errorTitle="Error" error="Please enter non-negative number." sqref="D125:I125 D26:I26 D34:I34 D166:E168 D161:I161 D156:I156 M139:O144 D131:I131 M108:O113 M75:O80 C1:C38 H52 F37:I38 H16 O16:O49 M16:N38 M42:N49 O72:O74 G1:G16 E49:E52 D72:E74 L70:O71 E75:E83 G108:G116 D105:E107 O105:O107 G49:G52 O136:O138 D134:I135 D136:E138 J16:J38 G139:G147 G75:G83 C139:C165 M147:O165 D164:I165 O166:O168 D16 D1:D14 E1:E16 F16 F1:F14 M1:Q13 H1:H14 K1:L38 J1:J14 D37:E48 F42:J48 H83 H116 H147 D52 D49:D50 P15:Q49 F52 F49:F50 I1:I16 D70:I71 H49:H50 J49:J50 J83:J104 D61:I61 D67:I67 D83 D75:D81 F83 F75:F81 I49:I52 D103:I104 H75:H81 J75:J81 J116:J135 D93:I93 D100:I100 D116 D108:D114 C75:C104 F116 F108:F114 I75:I83 E108:E116 H108:H114 J108:J114 J147:J165 D147 D139:D145 C108:C135 F147 F139:F145 I108:I116 E139:E147 H139:H145 K139:L165 J139:J145 C42:C71 J52:J71 L134:O135 K42:K71 M52:O68 P51:Q68 P70:Q80 L42:L68 K75:K104 P103:Q113 L103:O104 M83:O99 P82:Q99 L75:L99 K108:K135 M116:O132 P115:Q132 P134:Q144 L108:L132 I139:I147 A1:B1048576 R1:IY1048576 P146:Q1048576 C169:O65560"/>
    <dataValidation type="decimal" operator="greaterThanOrEqual" allowBlank="1" showErrorMessage="1" errorTitle="Error" error="Please enter non-negative number." sqref="D17:I25 D27:I33 D35:I36 D162:I163 D68:I69 D117:I124 D126:I130 D132:I133 D148:I155 D157:I160 D53:I60 D94:I99 D84:I92 D101:I102 D62:I66">
      <formula1>0</formula1>
    </dataValidation>
    <dataValidation operator="greaterThanOrEqual" allowBlank="1" showInputMessage="1" errorTitle="Error" error="Please enter non-negative number." promptTitle="Note" prompt="Please input the entity type's name in the table to the left." sqref="M114:O114 M145:O145 M50:O50 M81:O81 N14:O14 M14:M15"/>
  </dataValidations>
  <pageMargins left="0.70866141732283472" right="0.70866141732283472" top="0.74803149606299213" bottom="0.74803149606299213" header="0.31496062992125984" footer="0.31496062992125984"/>
  <pageSetup paperSize="8" scale="49" fitToHeight="6" orientation="landscape" cellComments="asDisplayed" r:id="rId1"/>
  <headerFooter>
    <oddHeader>&amp;LFSB shadow banking exercise 2017&amp;RConfidential when completed</oddHeader>
    <oddFooter>&amp;C&amp;P of &amp;N</oddFooter>
  </headerFooter>
  <ignoredErrors>
    <ignoredError sqref="B17:B25 B147:B165 B27:B38 B67 B100 B131 B44:B50 B75:B81 B108:B114 B139:B145 B52:B61 B83:B91 B93 B116:B129" numberStoredAsText="1"/>
    <ignoredError sqref="J41:N41 J39:N39 J40:N40 F40 F39 F41 H40 H39 H41"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60" stopIfTrue="1" id="{387EDBA2-C0FC-4FF6-B5EA-14C77B894CF0}">
            <xm:f>OR(M17&lt;'risk metrics ranges'!$D$8,M17&gt;'risk metrics ranges'!$E$8)</xm:f>
            <x14:dxf>
              <font>
                <color rgb="FFFF0000"/>
              </font>
            </x14:dxf>
          </x14:cfRule>
          <xm:sqref>M17:O17</xm:sqref>
        </x14:conditionalFormatting>
        <x14:conditionalFormatting xmlns:xm="http://schemas.microsoft.com/office/excel/2006/main">
          <x14:cfRule type="expression" priority="59" stopIfTrue="1" id="{0C3DDEF1-B7BD-4220-9B7E-3536C2F21A58}">
            <xm:f>OR(M18&lt;'risk metrics ranges'!$D$9,M18&gt;'risk metrics ranges'!$E$9)</xm:f>
            <x14:dxf>
              <font>
                <color rgb="FFFF0000"/>
              </font>
            </x14:dxf>
          </x14:cfRule>
          <xm:sqref>M18:O18</xm:sqref>
        </x14:conditionalFormatting>
        <x14:conditionalFormatting xmlns:xm="http://schemas.microsoft.com/office/excel/2006/main">
          <x14:cfRule type="expression" priority="58" stopIfTrue="1" id="{7F30FB39-6C9E-46BC-8EE1-FB38A559CE54}">
            <xm:f>OR(M19&lt;'risk metrics ranges'!$D$10,M19&gt;'risk metrics ranges'!$E$10)</xm:f>
            <x14:dxf>
              <font>
                <color rgb="FFFF0000"/>
              </font>
            </x14:dxf>
          </x14:cfRule>
          <xm:sqref>M19:O19</xm:sqref>
        </x14:conditionalFormatting>
        <x14:conditionalFormatting xmlns:xm="http://schemas.microsoft.com/office/excel/2006/main">
          <x14:cfRule type="expression" priority="57" id="{D4F0C9D7-7B31-4CE3-8319-B6C01AC4E3AD}">
            <xm:f>OR(M21&lt;'risk metrics ranges'!$D$12,M21&gt;'risk metrics ranges'!$E$12)</xm:f>
            <x14:dxf>
              <font>
                <color rgb="FFFF0000"/>
              </font>
            </x14:dxf>
          </x14:cfRule>
          <xm:sqref>M21:O21</xm:sqref>
        </x14:conditionalFormatting>
        <x14:conditionalFormatting xmlns:xm="http://schemas.microsoft.com/office/excel/2006/main">
          <x14:cfRule type="expression" priority="56" id="{D58C378C-351D-4914-9EB8-1329457DFC93}">
            <xm:f>OR(M22&lt;'risk metrics ranges'!$D$13,M22&gt;'risk metrics ranges'!$E$13)</xm:f>
            <x14:dxf>
              <font>
                <color rgb="FFFF0000"/>
              </font>
            </x14:dxf>
          </x14:cfRule>
          <xm:sqref>M22:O22</xm:sqref>
        </x14:conditionalFormatting>
        <x14:conditionalFormatting xmlns:xm="http://schemas.microsoft.com/office/excel/2006/main">
          <x14:cfRule type="expression" priority="55" id="{83D8EB8B-A831-437F-87A0-5E90A8BF7FC4}">
            <xm:f>OR(M23&lt;'risk metrics ranges'!$D$14,M23&gt;'risk metrics ranges'!$E$14)</xm:f>
            <x14:dxf>
              <font>
                <color rgb="FFFF0000"/>
              </font>
            </x14:dxf>
          </x14:cfRule>
          <xm:sqref>M23:O23</xm:sqref>
        </x14:conditionalFormatting>
        <x14:conditionalFormatting xmlns:xm="http://schemas.microsoft.com/office/excel/2006/main">
          <x14:cfRule type="expression" priority="54" id="{02A293E4-8B6E-4EF1-87C3-C85C8DD25A77}">
            <xm:f>OR(M25&lt;'risk metrics ranges'!$D$16,M25&gt;'risk metrics ranges'!$E$16)</xm:f>
            <x14:dxf>
              <font>
                <color rgb="FFFF0000"/>
              </font>
            </x14:dxf>
          </x14:cfRule>
          <xm:sqref>M25:O25</xm:sqref>
        </x14:conditionalFormatting>
        <x14:conditionalFormatting xmlns:xm="http://schemas.microsoft.com/office/excel/2006/main">
          <x14:cfRule type="expression" priority="53" id="{082C26BB-14D5-402D-951F-85554E5B70E6}">
            <xm:f>OR(M26&lt;'risk metrics ranges'!$D$17,M26&gt;'risk metrics ranges'!$E$17)</xm:f>
            <x14:dxf>
              <font>
                <color rgb="FFFF0000"/>
              </font>
            </x14:dxf>
          </x14:cfRule>
          <xm:sqref>M26:O26</xm:sqref>
        </x14:conditionalFormatting>
        <x14:conditionalFormatting xmlns:xm="http://schemas.microsoft.com/office/excel/2006/main">
          <x14:cfRule type="expression" priority="52" stopIfTrue="1" id="{F318AD45-B3CB-40C7-A6AD-C49BD690F123}">
            <xm:f>OR(M28&lt;'risk metrics ranges'!$D$20,M28&gt;'risk metrics ranges'!$E$20)</xm:f>
            <x14:dxf>
              <font>
                <color rgb="FFFF0000"/>
              </font>
            </x14:dxf>
          </x14:cfRule>
          <xm:sqref>M28:O28</xm:sqref>
        </x14:conditionalFormatting>
        <x14:conditionalFormatting xmlns:xm="http://schemas.microsoft.com/office/excel/2006/main">
          <x14:cfRule type="expression" priority="51" stopIfTrue="1" id="{A647F00D-FA73-4F2F-A5B6-F8522AF3DF92}">
            <xm:f>OR(M30&lt;'risk metrics ranges'!$D$22,M30&gt;'risk metrics ranges'!$E$22)</xm:f>
            <x14:dxf>
              <font>
                <color rgb="FFFF0000"/>
              </font>
            </x14:dxf>
          </x14:cfRule>
          <xm:sqref>M30:O30</xm:sqref>
        </x14:conditionalFormatting>
        <x14:conditionalFormatting xmlns:xm="http://schemas.microsoft.com/office/excel/2006/main">
          <x14:cfRule type="expression" priority="50" stopIfTrue="1" id="{17785EDB-2A86-46C6-86C3-745D1A9807BB}">
            <xm:f>OR(M31&lt;'risk metrics ranges'!$D$23,M31&gt;'risk metrics ranges'!$E$23)</xm:f>
            <x14:dxf>
              <font>
                <color rgb="FFFF0000"/>
              </font>
            </x14:dxf>
          </x14:cfRule>
          <xm:sqref>M31:O31</xm:sqref>
        </x14:conditionalFormatting>
        <x14:conditionalFormatting xmlns:xm="http://schemas.microsoft.com/office/excel/2006/main">
          <x14:cfRule type="expression" priority="49" stopIfTrue="1" id="{F9860C6B-3FEA-4DFC-B639-2725D40809C3}">
            <xm:f>OR(M32&lt;'risk metrics ranges'!$D$24,M32&gt;'risk metrics ranges'!$E$24)</xm:f>
            <x14:dxf>
              <font>
                <color rgb="FFFF0000"/>
              </font>
            </x14:dxf>
          </x14:cfRule>
          <xm:sqref>M32:O32</xm:sqref>
        </x14:conditionalFormatting>
        <x14:conditionalFormatting xmlns:xm="http://schemas.microsoft.com/office/excel/2006/main">
          <x14:cfRule type="expression" priority="48" stopIfTrue="1" id="{938986E1-5543-499B-98A4-F9692DCD3E77}">
            <xm:f>OR(M53&lt;'risk metrics ranges'!$D$8,M53&gt;'risk metrics ranges'!$E$8)</xm:f>
            <x14:dxf>
              <font>
                <color rgb="FFFF0000"/>
              </font>
            </x14:dxf>
          </x14:cfRule>
          <xm:sqref>M53:O53</xm:sqref>
        </x14:conditionalFormatting>
        <x14:conditionalFormatting xmlns:xm="http://schemas.microsoft.com/office/excel/2006/main">
          <x14:cfRule type="expression" priority="47" stopIfTrue="1" id="{787F0EEB-ED89-4D2A-B0DD-A3904795E35F}">
            <xm:f>OR(M54&lt;'risk metrics ranges'!$D$9,M54&gt;'risk metrics ranges'!$E$9)</xm:f>
            <x14:dxf>
              <font>
                <color rgb="FFFF0000"/>
              </font>
            </x14:dxf>
          </x14:cfRule>
          <xm:sqref>M54:O54</xm:sqref>
        </x14:conditionalFormatting>
        <x14:conditionalFormatting xmlns:xm="http://schemas.microsoft.com/office/excel/2006/main">
          <x14:cfRule type="expression" priority="46" stopIfTrue="1" id="{8395E5F6-5F07-4D2C-AA5F-E14DDC742F7F}">
            <xm:f>OR(M55&lt;'risk metrics ranges'!$D$10,M55&gt;'risk metrics ranges'!$E$10)</xm:f>
            <x14:dxf>
              <font>
                <color rgb="FFFF0000"/>
              </font>
            </x14:dxf>
          </x14:cfRule>
          <xm:sqref>M55:O55</xm:sqref>
        </x14:conditionalFormatting>
        <x14:conditionalFormatting xmlns:xm="http://schemas.microsoft.com/office/excel/2006/main">
          <x14:cfRule type="expression" priority="45" stopIfTrue="1" id="{7BA184BB-6E87-4260-A9C9-5D6A5A25822C}">
            <xm:f>OR(M84&lt;'risk metrics ranges'!$D$8,M84&gt;'risk metrics ranges'!$E$8)</xm:f>
            <x14:dxf>
              <font>
                <color rgb="FFFF0000"/>
              </font>
            </x14:dxf>
          </x14:cfRule>
          <xm:sqref>M84:O84</xm:sqref>
        </x14:conditionalFormatting>
        <x14:conditionalFormatting xmlns:xm="http://schemas.microsoft.com/office/excel/2006/main">
          <x14:cfRule type="expression" priority="44" stopIfTrue="1" id="{8643F650-B669-4E2E-B2FB-52F172016389}">
            <xm:f>OR(M85&lt;'risk metrics ranges'!$D$9,M85&gt;'risk metrics ranges'!$E$9)</xm:f>
            <x14:dxf>
              <font>
                <color rgb="FFFF0000"/>
              </font>
            </x14:dxf>
          </x14:cfRule>
          <xm:sqref>M85:O85</xm:sqref>
        </x14:conditionalFormatting>
        <x14:conditionalFormatting xmlns:xm="http://schemas.microsoft.com/office/excel/2006/main">
          <x14:cfRule type="expression" priority="43" stopIfTrue="1" id="{410472A2-C032-4887-8422-778C0C65DB45}">
            <xm:f>OR(M86&lt;'risk metrics ranges'!$D$10,M86&gt;'risk metrics ranges'!$E$10)</xm:f>
            <x14:dxf>
              <font>
                <color rgb="FFFF0000"/>
              </font>
            </x14:dxf>
          </x14:cfRule>
          <xm:sqref>M86:O86</xm:sqref>
        </x14:conditionalFormatting>
        <x14:conditionalFormatting xmlns:xm="http://schemas.microsoft.com/office/excel/2006/main">
          <x14:cfRule type="expression" priority="42" stopIfTrue="1" id="{F0216610-F5C5-4230-9A1A-8EC2668158C9}">
            <xm:f>OR(M117&lt;'risk metrics ranges'!$D$8,M117&gt;'risk metrics ranges'!$E$8)</xm:f>
            <x14:dxf>
              <font>
                <color rgb="FFFF0000"/>
              </font>
            </x14:dxf>
          </x14:cfRule>
          <xm:sqref>M117:O117</xm:sqref>
        </x14:conditionalFormatting>
        <x14:conditionalFormatting xmlns:xm="http://schemas.microsoft.com/office/excel/2006/main">
          <x14:cfRule type="expression" priority="41" stopIfTrue="1" id="{467BFE92-8326-47A7-B1D7-1A20D7F531E6}">
            <xm:f>OR(M118&lt;'risk metrics ranges'!$D$9,M118&gt;'risk metrics ranges'!$E$9)</xm:f>
            <x14:dxf>
              <font>
                <color rgb="FFFF0000"/>
              </font>
            </x14:dxf>
          </x14:cfRule>
          <xm:sqref>M118:O118</xm:sqref>
        </x14:conditionalFormatting>
        <x14:conditionalFormatting xmlns:xm="http://schemas.microsoft.com/office/excel/2006/main">
          <x14:cfRule type="expression" priority="40" stopIfTrue="1" id="{0A2DD0A8-EA0A-4A77-929A-0FF8269207B2}">
            <xm:f>OR(M119&lt;'risk metrics ranges'!$D$10,M119&gt;'risk metrics ranges'!$E$10)</xm:f>
            <x14:dxf>
              <font>
                <color rgb="FFFF0000"/>
              </font>
            </x14:dxf>
          </x14:cfRule>
          <xm:sqref>M119:O119</xm:sqref>
        </x14:conditionalFormatting>
        <x14:conditionalFormatting xmlns:xm="http://schemas.microsoft.com/office/excel/2006/main">
          <x14:cfRule type="expression" priority="39" stopIfTrue="1" id="{BC735C28-27DD-4E3B-9D10-BA3555C2C20F}">
            <xm:f>OR(M148&lt;'risk metrics ranges'!$D$8,M148&gt;'risk metrics ranges'!$E$8)</xm:f>
            <x14:dxf>
              <font>
                <color rgb="FFFF0000"/>
              </font>
            </x14:dxf>
          </x14:cfRule>
          <xm:sqref>M148:O148</xm:sqref>
        </x14:conditionalFormatting>
        <x14:conditionalFormatting xmlns:xm="http://schemas.microsoft.com/office/excel/2006/main">
          <x14:cfRule type="expression" priority="38" stopIfTrue="1" id="{091DD457-52AC-45CD-80BB-E3B605C70D2D}">
            <xm:f>OR(M149&lt;'risk metrics ranges'!$D$9,M149&gt;'risk metrics ranges'!$E$9)</xm:f>
            <x14:dxf>
              <font>
                <color rgb="FFFF0000"/>
              </font>
            </x14:dxf>
          </x14:cfRule>
          <xm:sqref>M149:O149</xm:sqref>
        </x14:conditionalFormatting>
        <x14:conditionalFormatting xmlns:xm="http://schemas.microsoft.com/office/excel/2006/main">
          <x14:cfRule type="expression" priority="37" stopIfTrue="1" id="{79596D02-476C-4893-A817-E52212F8184D}">
            <xm:f>OR(M150&lt;'risk metrics ranges'!$D$10,M150&gt;'risk metrics ranges'!$E$10)</xm:f>
            <x14:dxf>
              <font>
                <color rgb="FFFF0000"/>
              </font>
            </x14:dxf>
          </x14:cfRule>
          <xm:sqref>M150:O150</xm:sqref>
        </x14:conditionalFormatting>
        <x14:conditionalFormatting xmlns:xm="http://schemas.microsoft.com/office/excel/2006/main">
          <x14:cfRule type="expression" priority="36" id="{0B0347F9-97CF-47BD-BA65-CBE2DAE834F6}">
            <xm:f>OR(M57&lt;'risk metrics ranges'!$D$12,M57&gt;'risk metrics ranges'!$E$12)</xm:f>
            <x14:dxf>
              <font>
                <color rgb="FFFF0000"/>
              </font>
            </x14:dxf>
          </x14:cfRule>
          <xm:sqref>M57:O57</xm:sqref>
        </x14:conditionalFormatting>
        <x14:conditionalFormatting xmlns:xm="http://schemas.microsoft.com/office/excel/2006/main">
          <x14:cfRule type="expression" priority="35" id="{B95C5E06-C7C8-4129-BF44-45092AB2A317}">
            <xm:f>OR(M58&lt;'risk metrics ranges'!$D$13,M58&gt;'risk metrics ranges'!$E$13)</xm:f>
            <x14:dxf>
              <font>
                <color rgb="FFFF0000"/>
              </font>
            </x14:dxf>
          </x14:cfRule>
          <xm:sqref>M58:O58</xm:sqref>
        </x14:conditionalFormatting>
        <x14:conditionalFormatting xmlns:xm="http://schemas.microsoft.com/office/excel/2006/main">
          <x14:cfRule type="expression" priority="34" id="{7FB91044-5BBF-42FC-B045-202389C96EB5}">
            <xm:f>OR(M59&lt;'risk metrics ranges'!$D$14,M59&gt;'risk metrics ranges'!$E$14)</xm:f>
            <x14:dxf>
              <font>
                <color rgb="FFFF0000"/>
              </font>
            </x14:dxf>
          </x14:cfRule>
          <xm:sqref>M59:O59</xm:sqref>
        </x14:conditionalFormatting>
        <x14:conditionalFormatting xmlns:xm="http://schemas.microsoft.com/office/excel/2006/main">
          <x14:cfRule type="expression" priority="33" id="{07623FC5-F1FC-4EFB-B792-7F02612DC05A}">
            <xm:f>OR(M88&lt;'risk metrics ranges'!$D$12,M88&gt;'risk metrics ranges'!$E$12)</xm:f>
            <x14:dxf>
              <font>
                <color rgb="FFFF0000"/>
              </font>
            </x14:dxf>
          </x14:cfRule>
          <xm:sqref>M88:O88</xm:sqref>
        </x14:conditionalFormatting>
        <x14:conditionalFormatting xmlns:xm="http://schemas.microsoft.com/office/excel/2006/main">
          <x14:cfRule type="expression" priority="32" id="{187C45BD-5ACF-4991-8643-83615D4E2712}">
            <xm:f>OR(M89&lt;'risk metrics ranges'!$D$13,M89&gt;'risk metrics ranges'!$E$13)</xm:f>
            <x14:dxf>
              <font>
                <color rgb="FFFF0000"/>
              </font>
            </x14:dxf>
          </x14:cfRule>
          <xm:sqref>M89:O89</xm:sqref>
        </x14:conditionalFormatting>
        <x14:conditionalFormatting xmlns:xm="http://schemas.microsoft.com/office/excel/2006/main">
          <x14:cfRule type="expression" priority="31" id="{23A2B176-216B-4044-8A53-EAB99148AE49}">
            <xm:f>OR(M90&lt;'risk metrics ranges'!$D$14,M90&gt;'risk metrics ranges'!$E$14)</xm:f>
            <x14:dxf>
              <font>
                <color rgb="FFFF0000"/>
              </font>
            </x14:dxf>
          </x14:cfRule>
          <xm:sqref>M90:O90</xm:sqref>
        </x14:conditionalFormatting>
        <x14:conditionalFormatting xmlns:xm="http://schemas.microsoft.com/office/excel/2006/main">
          <x14:cfRule type="expression" priority="30" id="{D50A8D84-5B6C-4518-9F94-8FAD5944B6BD}">
            <xm:f>OR(M121&lt;'risk metrics ranges'!$D$12,M121&gt;'risk metrics ranges'!$E$12)</xm:f>
            <x14:dxf>
              <font>
                <color rgb="FFFF0000"/>
              </font>
            </x14:dxf>
          </x14:cfRule>
          <xm:sqref>M121:O121</xm:sqref>
        </x14:conditionalFormatting>
        <x14:conditionalFormatting xmlns:xm="http://schemas.microsoft.com/office/excel/2006/main">
          <x14:cfRule type="expression" priority="29" id="{58304889-FB8F-4928-A2D2-517D82005879}">
            <xm:f>OR(M122&lt;'risk metrics ranges'!$D$13,M122&gt;'risk metrics ranges'!$E$13)</xm:f>
            <x14:dxf>
              <font>
                <color rgb="FFFF0000"/>
              </font>
            </x14:dxf>
          </x14:cfRule>
          <xm:sqref>M122:O122</xm:sqref>
        </x14:conditionalFormatting>
        <x14:conditionalFormatting xmlns:xm="http://schemas.microsoft.com/office/excel/2006/main">
          <x14:cfRule type="expression" priority="28" id="{FA9F114B-C66A-463D-9DEE-E45C0669288B}">
            <xm:f>OR(M123&lt;'risk metrics ranges'!$D$14,M123&gt;'risk metrics ranges'!$E$14)</xm:f>
            <x14:dxf>
              <font>
                <color rgb="FFFF0000"/>
              </font>
            </x14:dxf>
          </x14:cfRule>
          <xm:sqref>M123:O123</xm:sqref>
        </x14:conditionalFormatting>
        <x14:conditionalFormatting xmlns:xm="http://schemas.microsoft.com/office/excel/2006/main">
          <x14:cfRule type="expression" priority="27" id="{1C2F700C-965F-4515-8749-3DEDE95A0D53}">
            <xm:f>OR(M152&lt;'risk metrics ranges'!$D$12,M152&gt;'risk metrics ranges'!$E$12)</xm:f>
            <x14:dxf>
              <font>
                <color rgb="FFFF0000"/>
              </font>
            </x14:dxf>
          </x14:cfRule>
          <xm:sqref>M152:O152</xm:sqref>
        </x14:conditionalFormatting>
        <x14:conditionalFormatting xmlns:xm="http://schemas.microsoft.com/office/excel/2006/main">
          <x14:cfRule type="expression" priority="26" id="{F17301CD-A55D-49E6-B12F-613915D87BB4}">
            <xm:f>OR(M153&lt;'risk metrics ranges'!$D$13,M153&gt;'risk metrics ranges'!$E$13)</xm:f>
            <x14:dxf>
              <font>
                <color rgb="FFFF0000"/>
              </font>
            </x14:dxf>
          </x14:cfRule>
          <xm:sqref>M153:O153</xm:sqref>
        </x14:conditionalFormatting>
        <x14:conditionalFormatting xmlns:xm="http://schemas.microsoft.com/office/excel/2006/main">
          <x14:cfRule type="expression" priority="25" id="{7D04B9E9-24A6-43B5-A5B3-866BF0DEA95F}">
            <xm:f>OR(M154&lt;'risk metrics ranges'!$D$14,M154&gt;'risk metrics ranges'!$E$14)</xm:f>
            <x14:dxf>
              <font>
                <color rgb="FFFF0000"/>
              </font>
            </x14:dxf>
          </x14:cfRule>
          <xm:sqref>M154:O154</xm:sqref>
        </x14:conditionalFormatting>
        <x14:conditionalFormatting xmlns:xm="http://schemas.microsoft.com/office/excel/2006/main">
          <x14:cfRule type="expression" priority="24" id="{DE927528-DD12-4065-8DBA-37C4980AC113}">
            <xm:f>OR(M61&lt;'risk metrics ranges'!$D$16,M61&gt;'risk metrics ranges'!$E$16)</xm:f>
            <x14:dxf>
              <font>
                <color rgb="FFFF0000"/>
              </font>
            </x14:dxf>
          </x14:cfRule>
          <xm:sqref>M61:O61</xm:sqref>
        </x14:conditionalFormatting>
        <x14:conditionalFormatting xmlns:xm="http://schemas.microsoft.com/office/excel/2006/main">
          <x14:cfRule type="expression" priority="23" id="{F5170C3F-A096-4D94-B972-5F23FF39FD1C}">
            <xm:f>OR(M62&lt;'risk metrics ranges'!$D$17,M62&gt;'risk metrics ranges'!$E$17)</xm:f>
            <x14:dxf>
              <font>
                <color rgb="FFFF0000"/>
              </font>
            </x14:dxf>
          </x14:cfRule>
          <xm:sqref>M62:O62</xm:sqref>
        </x14:conditionalFormatting>
        <x14:conditionalFormatting xmlns:xm="http://schemas.microsoft.com/office/excel/2006/main">
          <x14:cfRule type="expression" priority="22" stopIfTrue="1" id="{2A773DCE-ED4E-497A-8BAF-09EED7A21101}">
            <xm:f>OR(M63&lt;'risk metrics ranges'!$D$18,M63&gt;'risk metrics ranges'!$E$18)</xm:f>
            <x14:dxf>
              <font>
                <color rgb="FFFF0000"/>
              </font>
            </x14:dxf>
          </x14:cfRule>
          <xm:sqref>M63:O63</xm:sqref>
        </x14:conditionalFormatting>
        <x14:conditionalFormatting xmlns:xm="http://schemas.microsoft.com/office/excel/2006/main">
          <x14:cfRule type="expression" priority="21" id="{13073A85-66E8-4B73-BCD0-93A3EFCF99D4}">
            <xm:f>OR(M92&lt;'risk metrics ranges'!$D$16,M92&gt;'risk metrics ranges'!$E$16)</xm:f>
            <x14:dxf>
              <font>
                <color rgb="FFFF0000"/>
              </font>
            </x14:dxf>
          </x14:cfRule>
          <xm:sqref>M92:O92</xm:sqref>
        </x14:conditionalFormatting>
        <x14:conditionalFormatting xmlns:xm="http://schemas.microsoft.com/office/excel/2006/main">
          <x14:cfRule type="expression" priority="20" id="{5CC6FE9E-9DF4-46D1-BAFD-7776129342D6}">
            <xm:f>OR(M93&lt;'risk metrics ranges'!$D$17,M93&gt;'risk metrics ranges'!$E$17)</xm:f>
            <x14:dxf>
              <font>
                <color rgb="FFFF0000"/>
              </font>
            </x14:dxf>
          </x14:cfRule>
          <xm:sqref>M93:O93</xm:sqref>
        </x14:conditionalFormatting>
        <x14:conditionalFormatting xmlns:xm="http://schemas.microsoft.com/office/excel/2006/main">
          <x14:cfRule type="expression" priority="19" stopIfTrue="1" id="{3070155A-261C-4242-9E92-82461FBA0CCB}">
            <xm:f>OR(M94&lt;'risk metrics ranges'!$D$18,M94&gt;'risk metrics ranges'!$E$18)</xm:f>
            <x14:dxf>
              <font>
                <color rgb="FFFF0000"/>
              </font>
            </x14:dxf>
          </x14:cfRule>
          <xm:sqref>M94:O94</xm:sqref>
        </x14:conditionalFormatting>
        <x14:conditionalFormatting xmlns:xm="http://schemas.microsoft.com/office/excel/2006/main">
          <x14:cfRule type="expression" priority="18" id="{397107F5-91BE-42E6-A277-E33CEA0225AB}">
            <xm:f>OR(M125&lt;'risk metrics ranges'!$D$16,M125&gt;'risk metrics ranges'!$E$16)</xm:f>
            <x14:dxf>
              <font>
                <color rgb="FFFF0000"/>
              </font>
            </x14:dxf>
          </x14:cfRule>
          <xm:sqref>M125:O125</xm:sqref>
        </x14:conditionalFormatting>
        <x14:conditionalFormatting xmlns:xm="http://schemas.microsoft.com/office/excel/2006/main">
          <x14:cfRule type="expression" priority="17" id="{E89C0801-EEB0-44D2-BCE6-807EBF74F1C1}">
            <xm:f>OR(M126&lt;'risk metrics ranges'!$D$17,M126&gt;'risk metrics ranges'!$E$17)</xm:f>
            <x14:dxf>
              <font>
                <color rgb="FFFF0000"/>
              </font>
            </x14:dxf>
          </x14:cfRule>
          <xm:sqref>M126:O126</xm:sqref>
        </x14:conditionalFormatting>
        <x14:conditionalFormatting xmlns:xm="http://schemas.microsoft.com/office/excel/2006/main">
          <x14:cfRule type="expression" priority="16" stopIfTrue="1" id="{E662EDD2-A6D5-49A4-88D3-BAE0697B5E57}">
            <xm:f>OR(M127&lt;'risk metrics ranges'!$D$18,M127&gt;'risk metrics ranges'!$E$18)</xm:f>
            <x14:dxf>
              <font>
                <color rgb="FFFF0000"/>
              </font>
            </x14:dxf>
          </x14:cfRule>
          <xm:sqref>M127:O127</xm:sqref>
        </x14:conditionalFormatting>
        <x14:conditionalFormatting xmlns:xm="http://schemas.microsoft.com/office/excel/2006/main">
          <x14:cfRule type="expression" priority="15" id="{6ED8A997-9FB6-453A-9324-4B8C3632CE28}">
            <xm:f>OR(M156&lt;'risk metrics ranges'!$D$16,M156&gt;'risk metrics ranges'!$E$16)</xm:f>
            <x14:dxf>
              <font>
                <color rgb="FFFF0000"/>
              </font>
            </x14:dxf>
          </x14:cfRule>
          <xm:sqref>M156:O156</xm:sqref>
        </x14:conditionalFormatting>
        <x14:conditionalFormatting xmlns:xm="http://schemas.microsoft.com/office/excel/2006/main">
          <x14:cfRule type="expression" priority="14" id="{EB3A8630-B7FE-46E3-8740-9B03F82B66C9}">
            <xm:f>OR(M157&lt;'risk metrics ranges'!$D$17,M157&gt;'risk metrics ranges'!$E$17)</xm:f>
            <x14:dxf>
              <font>
                <color rgb="FFFF0000"/>
              </font>
            </x14:dxf>
          </x14:cfRule>
          <xm:sqref>M157:O157</xm:sqref>
        </x14:conditionalFormatting>
        <x14:conditionalFormatting xmlns:xm="http://schemas.microsoft.com/office/excel/2006/main">
          <x14:cfRule type="expression" priority="13" stopIfTrue="1" id="{363DED5A-DC3D-4934-98EF-BA54710FFFC7}">
            <xm:f>OR(M158&lt;'risk metrics ranges'!$D$18,M158&gt;'risk metrics ranges'!$E$18)</xm:f>
            <x14:dxf>
              <font>
                <color rgb="FFFF0000"/>
              </font>
            </x14:dxf>
          </x14:cfRule>
          <xm:sqref>M158:O158</xm:sqref>
        </x14:conditionalFormatting>
        <x14:conditionalFormatting xmlns:xm="http://schemas.microsoft.com/office/excel/2006/main">
          <x14:cfRule type="expression" priority="12" stopIfTrue="1" id="{A33F0033-FBB9-4A3A-A10F-FDAE1A9434FA}">
            <xm:f>OR(M65&lt;'risk metrics ranges'!$D$20,M65&gt;'risk metrics ranges'!$E$20)</xm:f>
            <x14:dxf>
              <font>
                <color rgb="FFFF0000"/>
              </font>
            </x14:dxf>
          </x14:cfRule>
          <xm:sqref>M65:O65</xm:sqref>
        </x14:conditionalFormatting>
        <x14:conditionalFormatting xmlns:xm="http://schemas.microsoft.com/office/excel/2006/main">
          <x14:cfRule type="expression" priority="11" stopIfTrue="1" id="{DF1578F6-130E-4C44-B6C4-EC872069344F}">
            <xm:f>OR(M96&lt;'risk metrics ranges'!$D$20,M96&gt;'risk metrics ranges'!$E$20)</xm:f>
            <x14:dxf>
              <font>
                <color rgb="FFFF0000"/>
              </font>
            </x14:dxf>
          </x14:cfRule>
          <xm:sqref>M96:O96</xm:sqref>
        </x14:conditionalFormatting>
        <x14:conditionalFormatting xmlns:xm="http://schemas.microsoft.com/office/excel/2006/main">
          <x14:cfRule type="expression" priority="10" stopIfTrue="1" id="{CBC2BA73-C12F-426A-9342-F962053C1B1C}">
            <xm:f>OR(M129&lt;'risk metrics ranges'!$D$20,M129&gt;'risk metrics ranges'!$E$20)</xm:f>
            <x14:dxf>
              <font>
                <color rgb="FFFF0000"/>
              </font>
            </x14:dxf>
          </x14:cfRule>
          <xm:sqref>M129:O129</xm:sqref>
        </x14:conditionalFormatting>
        <x14:conditionalFormatting xmlns:xm="http://schemas.microsoft.com/office/excel/2006/main">
          <x14:cfRule type="expression" priority="9" stopIfTrue="1" id="{D2D7C8DB-E6C1-41F6-B0E2-BDE393C66A88}">
            <xm:f>OR(M160&lt;'risk metrics ranges'!$D$20,M160&gt;'risk metrics ranges'!$E$20)</xm:f>
            <x14:dxf>
              <font>
                <color rgb="FFFF0000"/>
              </font>
            </x14:dxf>
          </x14:cfRule>
          <xm:sqref>M160:O160</xm:sqref>
        </x14:conditionalFormatting>
        <x14:conditionalFormatting xmlns:xm="http://schemas.microsoft.com/office/excel/2006/main">
          <x14:cfRule type="expression" priority="8" stopIfTrue="1" id="{119C6649-0C23-461E-8AF4-641B913C7934}">
            <xm:f>OR(M67&lt;'risk metrics ranges'!$D$22,M67&gt;'risk metrics ranges'!$E$22)</xm:f>
            <x14:dxf>
              <font>
                <color rgb="FFFF0000"/>
              </font>
            </x14:dxf>
          </x14:cfRule>
          <xm:sqref>M67:O67</xm:sqref>
        </x14:conditionalFormatting>
        <x14:conditionalFormatting xmlns:xm="http://schemas.microsoft.com/office/excel/2006/main">
          <x14:cfRule type="expression" priority="7" stopIfTrue="1" id="{A0CB4E63-1285-4763-8FE3-DFA25D8D19AC}">
            <xm:f>OR(M68&lt;'risk metrics ranges'!$D$23,M68&gt;'risk metrics ranges'!$E$23)</xm:f>
            <x14:dxf>
              <font>
                <color rgb="FFFF0000"/>
              </font>
            </x14:dxf>
          </x14:cfRule>
          <xm:sqref>M68:O68</xm:sqref>
        </x14:conditionalFormatting>
        <x14:conditionalFormatting xmlns:xm="http://schemas.microsoft.com/office/excel/2006/main">
          <x14:cfRule type="expression" priority="6" stopIfTrue="1" id="{D065B9F9-4B60-419A-AD42-6CF7E0406B0E}">
            <xm:f>OR(M98&lt;'risk metrics ranges'!$D$22,M98&gt;'risk metrics ranges'!$E$22)</xm:f>
            <x14:dxf>
              <font>
                <color rgb="FFFF0000"/>
              </font>
            </x14:dxf>
          </x14:cfRule>
          <xm:sqref>M98:O98</xm:sqref>
        </x14:conditionalFormatting>
        <x14:conditionalFormatting xmlns:xm="http://schemas.microsoft.com/office/excel/2006/main">
          <x14:cfRule type="expression" priority="5" stopIfTrue="1" id="{68F73E7F-8F27-4307-86F4-1E6D0FCE45AF}">
            <xm:f>OR(M99&lt;'risk metrics ranges'!$D$23,M99&gt;'risk metrics ranges'!$E$23)</xm:f>
            <x14:dxf>
              <font>
                <color rgb="FFFF0000"/>
              </font>
            </x14:dxf>
          </x14:cfRule>
          <xm:sqref>M99:O99</xm:sqref>
        </x14:conditionalFormatting>
        <x14:conditionalFormatting xmlns:xm="http://schemas.microsoft.com/office/excel/2006/main">
          <x14:cfRule type="expression" priority="4" stopIfTrue="1" id="{396321EB-296B-4ACB-8144-51FF7AD8F691}">
            <xm:f>OR(M131&lt;'risk metrics ranges'!$D$22,M131&gt;'risk metrics ranges'!$E$22)</xm:f>
            <x14:dxf>
              <font>
                <color rgb="FFFF0000"/>
              </font>
            </x14:dxf>
          </x14:cfRule>
          <xm:sqref>M131:O131</xm:sqref>
        </x14:conditionalFormatting>
        <x14:conditionalFormatting xmlns:xm="http://schemas.microsoft.com/office/excel/2006/main">
          <x14:cfRule type="expression" priority="3" stopIfTrue="1" id="{4ADD900B-AE03-4108-8021-E4C4202C223E}">
            <xm:f>OR(M132&lt;'risk metrics ranges'!$D$23,M132&gt;'risk metrics ranges'!$E$23)</xm:f>
            <x14:dxf>
              <font>
                <color rgb="FFFF0000"/>
              </font>
            </x14:dxf>
          </x14:cfRule>
          <xm:sqref>M132:O132</xm:sqref>
        </x14:conditionalFormatting>
        <x14:conditionalFormatting xmlns:xm="http://schemas.microsoft.com/office/excel/2006/main">
          <x14:cfRule type="expression" priority="2" stopIfTrue="1" id="{9E008FB3-4C5D-4A0B-BEF1-CFE0F8533B9E}">
            <xm:f>OR(M162&lt;'risk metrics ranges'!$D$22,M162&gt;'risk metrics ranges'!$E$22)</xm:f>
            <x14:dxf>
              <font>
                <color rgb="FFFF0000"/>
              </font>
            </x14:dxf>
          </x14:cfRule>
          <xm:sqref>M162:O162</xm:sqref>
        </x14:conditionalFormatting>
        <x14:conditionalFormatting xmlns:xm="http://schemas.microsoft.com/office/excel/2006/main">
          <x14:cfRule type="expression" priority="1" stopIfTrue="1" id="{19E37A7C-C287-42E2-99A1-AEEB131FBE1E}">
            <xm:f>OR(M163&lt;'risk metrics ranges'!$D$23,M163&gt;'risk metrics ranges'!$E$23)</xm:f>
            <x14:dxf>
              <font>
                <color rgb="FFFF0000"/>
              </font>
            </x14:dxf>
          </x14:cfRule>
          <xm:sqref>M163:O163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3:I26"/>
  <sheetViews>
    <sheetView showGridLines="0" workbookViewId="0"/>
  </sheetViews>
  <sheetFormatPr defaultRowHeight="14.25" x14ac:dyDescent="0.2"/>
  <cols>
    <col min="3" max="3" width="27.25" bestFit="1" customWidth="1"/>
    <col min="4" max="5" width="9" style="985"/>
    <col min="7" max="7" width="27.25" bestFit="1" customWidth="1"/>
    <col min="8" max="8" width="17.125" customWidth="1"/>
    <col min="9" max="9" width="13.125" customWidth="1"/>
  </cols>
  <sheetData>
    <row r="3" spans="3:9" x14ac:dyDescent="0.2">
      <c r="G3" s="1311"/>
      <c r="H3" s="1311"/>
      <c r="I3" s="1311"/>
    </row>
    <row r="4" spans="3:9" x14ac:dyDescent="0.2">
      <c r="G4" s="1311"/>
      <c r="H4" s="1311"/>
      <c r="I4" s="1311"/>
    </row>
    <row r="5" spans="3:9" ht="15" thickBot="1" x14ac:dyDescent="0.25">
      <c r="G5" s="1311"/>
      <c r="H5" s="1311"/>
      <c r="I5" s="1311"/>
    </row>
    <row r="6" spans="3:9" ht="15" thickBot="1" x14ac:dyDescent="0.25">
      <c r="D6" s="986" t="s">
        <v>567</v>
      </c>
      <c r="E6" s="986" t="s">
        <v>568</v>
      </c>
      <c r="G6" s="1311"/>
      <c r="H6" s="1312"/>
      <c r="I6" s="1312"/>
    </row>
    <row r="7" spans="3:9" x14ac:dyDescent="0.2">
      <c r="C7" s="271" t="s">
        <v>92</v>
      </c>
      <c r="D7" s="988"/>
      <c r="E7" s="988"/>
      <c r="G7" s="1313"/>
      <c r="H7" s="1314"/>
      <c r="I7" s="1314"/>
    </row>
    <row r="8" spans="3:9" x14ac:dyDescent="0.2">
      <c r="C8" s="269" t="s">
        <v>80</v>
      </c>
      <c r="D8" s="987">
        <v>0</v>
      </c>
      <c r="E8" s="987">
        <v>1</v>
      </c>
      <c r="G8" s="81"/>
      <c r="H8" s="1315"/>
      <c r="I8" s="1315"/>
    </row>
    <row r="9" spans="3:9" x14ac:dyDescent="0.2">
      <c r="C9" s="269" t="s">
        <v>82</v>
      </c>
      <c r="D9" s="987">
        <v>0</v>
      </c>
      <c r="E9" s="987">
        <v>1</v>
      </c>
      <c r="G9" s="81"/>
      <c r="H9" s="1315"/>
      <c r="I9" s="1315"/>
    </row>
    <row r="10" spans="3:9" x14ac:dyDescent="0.2">
      <c r="C10" s="270" t="s">
        <v>81</v>
      </c>
      <c r="D10" s="989">
        <v>0</v>
      </c>
      <c r="E10" s="989">
        <v>1</v>
      </c>
      <c r="G10" s="81"/>
      <c r="H10" s="1315"/>
      <c r="I10" s="1315"/>
    </row>
    <row r="11" spans="3:9" x14ac:dyDescent="0.2">
      <c r="C11" s="266" t="s">
        <v>91</v>
      </c>
      <c r="D11" s="990"/>
      <c r="E11" s="990"/>
      <c r="G11" s="1313"/>
      <c r="H11" s="1314"/>
      <c r="I11" s="1314"/>
    </row>
    <row r="12" spans="3:9" x14ac:dyDescent="0.2">
      <c r="C12" s="269" t="s">
        <v>83</v>
      </c>
      <c r="D12" s="987">
        <v>-1</v>
      </c>
      <c r="E12" s="987">
        <v>1</v>
      </c>
      <c r="G12" s="81"/>
      <c r="H12" s="1315"/>
      <c r="I12" s="1315"/>
    </row>
    <row r="13" spans="3:9" x14ac:dyDescent="0.2">
      <c r="C13" s="269" t="s">
        <v>84</v>
      </c>
      <c r="D13" s="987">
        <v>0</v>
      </c>
      <c r="E13" s="987">
        <v>20</v>
      </c>
      <c r="G13" s="81"/>
      <c r="H13" s="1315"/>
      <c r="I13" s="1315"/>
    </row>
    <row r="14" spans="3:9" x14ac:dyDescent="0.2">
      <c r="C14" s="270" t="s">
        <v>85</v>
      </c>
      <c r="D14" s="989">
        <v>0</v>
      </c>
      <c r="E14" s="989">
        <v>20</v>
      </c>
      <c r="G14" s="81"/>
      <c r="H14" s="1315"/>
      <c r="I14" s="1315"/>
    </row>
    <row r="15" spans="3:9" x14ac:dyDescent="0.2">
      <c r="C15" s="266" t="s">
        <v>89</v>
      </c>
      <c r="D15" s="990"/>
      <c r="E15" s="990"/>
      <c r="G15" s="1313"/>
      <c r="H15" s="1314"/>
      <c r="I15" s="1314"/>
    </row>
    <row r="16" spans="3:9" x14ac:dyDescent="0.2">
      <c r="C16" s="269" t="s">
        <v>177</v>
      </c>
      <c r="D16" s="987">
        <v>0</v>
      </c>
      <c r="E16" s="987">
        <v>2</v>
      </c>
      <c r="G16" s="81"/>
      <c r="H16" s="1315"/>
      <c r="I16" s="1315"/>
    </row>
    <row r="17" spans="3:9" x14ac:dyDescent="0.2">
      <c r="C17" s="269" t="s">
        <v>280</v>
      </c>
      <c r="D17" s="987">
        <v>0</v>
      </c>
      <c r="E17" s="987">
        <v>2</v>
      </c>
      <c r="G17" s="81"/>
      <c r="H17" s="1315"/>
      <c r="I17" s="1315"/>
    </row>
    <row r="18" spans="3:9" x14ac:dyDescent="0.2">
      <c r="C18" s="269" t="s">
        <v>281</v>
      </c>
      <c r="D18" s="993">
        <v>0</v>
      </c>
      <c r="E18" s="993">
        <v>20</v>
      </c>
      <c r="G18" s="81"/>
      <c r="H18" s="1315"/>
      <c r="I18" s="1315"/>
    </row>
    <row r="19" spans="3:9" x14ac:dyDescent="0.2">
      <c r="C19" s="266" t="s">
        <v>86</v>
      </c>
      <c r="D19" s="990"/>
      <c r="E19" s="990"/>
      <c r="G19" s="1313"/>
      <c r="H19" s="1314"/>
      <c r="I19" s="1314"/>
    </row>
    <row r="20" spans="3:9" x14ac:dyDescent="0.2">
      <c r="C20" s="269" t="s">
        <v>178</v>
      </c>
      <c r="D20" s="987">
        <v>0</v>
      </c>
      <c r="E20" s="987">
        <v>1</v>
      </c>
      <c r="G20" s="81"/>
      <c r="H20" s="1315"/>
      <c r="I20" s="1315"/>
    </row>
    <row r="21" spans="3:9" x14ac:dyDescent="0.2">
      <c r="C21" s="266" t="s">
        <v>90</v>
      </c>
      <c r="D21" s="990"/>
      <c r="E21" s="990"/>
      <c r="G21" s="1313"/>
      <c r="H21" s="1314"/>
      <c r="I21" s="1314"/>
    </row>
    <row r="22" spans="3:9" x14ac:dyDescent="0.2">
      <c r="C22" s="269" t="s">
        <v>87</v>
      </c>
      <c r="D22" s="987">
        <v>1</v>
      </c>
      <c r="E22" s="987">
        <v>20</v>
      </c>
      <c r="G22" s="81"/>
      <c r="H22" s="1315"/>
      <c r="I22" s="1315"/>
    </row>
    <row r="23" spans="3:9" x14ac:dyDescent="0.2">
      <c r="C23" s="407" t="s">
        <v>88</v>
      </c>
      <c r="D23" s="991">
        <v>1</v>
      </c>
      <c r="E23" s="991">
        <v>50</v>
      </c>
      <c r="G23" s="81"/>
      <c r="H23" s="1315"/>
      <c r="I23" s="1315"/>
    </row>
    <row r="24" spans="3:9" ht="15" thickBot="1" x14ac:dyDescent="0.25">
      <c r="C24" s="274" t="s">
        <v>276</v>
      </c>
      <c r="D24" s="992">
        <v>1</v>
      </c>
      <c r="E24" s="992">
        <v>20</v>
      </c>
      <c r="G24" s="81"/>
      <c r="H24" s="1315"/>
      <c r="I24" s="1315"/>
    </row>
    <row r="25" spans="3:9" x14ac:dyDescent="0.2">
      <c r="G25" s="1311"/>
      <c r="H25" s="1311"/>
      <c r="I25" s="1311"/>
    </row>
    <row r="26" spans="3:9" x14ac:dyDescent="0.2">
      <c r="G26" s="1311"/>
      <c r="H26" s="1311"/>
      <c r="I26" s="1311"/>
    </row>
  </sheetData>
  <dataValidations count="1">
    <dataValidation operator="greaterThanOrEqual" allowBlank="1" showErrorMessage="1" errorTitle="Error" error="Please enter non-negative number." sqref="C7:E24"/>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2847"/>
  <sheetViews>
    <sheetView showGridLines="0" zoomScaleNormal="100" zoomScaleSheetLayoutView="40" workbookViewId="0">
      <pane ySplit="8" topLeftCell="A75" activePane="bottomLeft" state="frozen"/>
      <selection pane="bottomLeft" activeCell="E97" sqref="E97"/>
    </sheetView>
  </sheetViews>
  <sheetFormatPr defaultColWidth="0" defaultRowHeight="0" customHeight="1" zeroHeight="1" x14ac:dyDescent="0.2"/>
  <cols>
    <col min="1" max="1" width="3.625" style="3" customWidth="1"/>
    <col min="2" max="2" width="4.5" style="3" customWidth="1"/>
    <col min="3" max="3" width="28.625" style="3" customWidth="1"/>
    <col min="4" max="6" width="15.625" style="3" customWidth="1"/>
    <col min="7" max="7" width="22.5" style="3" customWidth="1"/>
    <col min="8" max="8" width="15.625" style="3" customWidth="1"/>
    <col min="9" max="9" width="29.75" style="3" customWidth="1"/>
    <col min="10" max="12" width="15.625" style="3" customWidth="1"/>
    <col min="13" max="13" width="22.5" style="3" customWidth="1"/>
    <col min="14" max="14" width="94.125" style="3" bestFit="1" customWidth="1"/>
    <col min="15" max="15" width="9" style="3" customWidth="1"/>
    <col min="16" max="16384" width="0" style="3" hidden="1"/>
  </cols>
  <sheetData>
    <row r="1" spans="1:14" s="2" customFormat="1" ht="14.25" customHeight="1" x14ac:dyDescent="0.2">
      <c r="A1" s="68" t="s">
        <v>222</v>
      </c>
      <c r="B1" s="68"/>
      <c r="C1" s="57"/>
    </row>
    <row r="2" spans="1:14" s="2" customFormat="1" ht="19.5" customHeight="1" x14ac:dyDescent="0.2">
      <c r="B2" s="93" t="s">
        <v>47</v>
      </c>
      <c r="C2" s="93"/>
      <c r="D2" s="93"/>
      <c r="E2" s="93"/>
      <c r="F2" s="93"/>
      <c r="G2" s="93"/>
      <c r="H2" s="93"/>
      <c r="I2" s="93"/>
      <c r="J2" s="93"/>
      <c r="K2" s="93"/>
      <c r="L2" s="93"/>
      <c r="M2" s="93"/>
      <c r="N2" s="93"/>
    </row>
    <row r="3" spans="1:14" ht="9.9499999999999993" customHeight="1" x14ac:dyDescent="0.2">
      <c r="B3" s="4"/>
      <c r="C3" s="4"/>
      <c r="D3" s="4"/>
      <c r="E3" s="4"/>
      <c r="F3" s="4"/>
      <c r="G3" s="4"/>
      <c r="H3" s="4"/>
      <c r="I3" s="4"/>
      <c r="J3" s="4"/>
      <c r="K3" s="4"/>
      <c r="L3" s="4"/>
      <c r="M3" s="4"/>
    </row>
    <row r="4" spans="1:14" s="2" customFormat="1" ht="15" customHeight="1" x14ac:dyDescent="0.2">
      <c r="B4" s="92" t="s">
        <v>494</v>
      </c>
      <c r="C4" s="92"/>
      <c r="D4" s="92"/>
      <c r="E4" s="92"/>
      <c r="F4" s="92"/>
      <c r="G4" s="92"/>
      <c r="H4" s="92"/>
      <c r="I4" s="92"/>
      <c r="J4" s="92"/>
      <c r="K4" s="92"/>
      <c r="L4" s="92"/>
      <c r="M4" s="92"/>
    </row>
    <row r="5" spans="1:14" s="2" customFormat="1" ht="15" customHeight="1" x14ac:dyDescent="0.2">
      <c r="B5" s="92" t="s">
        <v>499</v>
      </c>
      <c r="C5" s="92"/>
      <c r="D5" s="92"/>
      <c r="E5" s="92"/>
      <c r="F5" s="92"/>
      <c r="G5" s="92"/>
      <c r="H5" s="92"/>
      <c r="I5" s="92"/>
      <c r="J5" s="92"/>
      <c r="K5" s="92"/>
      <c r="L5" s="92"/>
      <c r="M5" s="92"/>
    </row>
    <row r="6" spans="1:14" s="2" customFormat="1" ht="12" customHeight="1" x14ac:dyDescent="0.2">
      <c r="C6" s="92"/>
      <c r="D6" s="92"/>
      <c r="E6" s="92"/>
      <c r="F6" s="92"/>
      <c r="G6" s="92"/>
      <c r="H6" s="92"/>
      <c r="I6" s="92"/>
      <c r="J6" s="92"/>
      <c r="K6" s="92"/>
      <c r="L6" s="92"/>
      <c r="M6" s="92"/>
    </row>
    <row r="7" spans="1:14" s="2" customFormat="1" ht="24" customHeight="1" x14ac:dyDescent="0.2">
      <c r="C7" s="92"/>
      <c r="D7" s="92"/>
      <c r="E7" s="92"/>
      <c r="F7" s="92"/>
      <c r="G7" s="92"/>
      <c r="H7" s="92"/>
      <c r="I7" s="92"/>
      <c r="J7" s="92"/>
      <c r="K7" s="92"/>
      <c r="L7" s="92"/>
      <c r="M7" s="92"/>
    </row>
    <row r="8" spans="1:14" s="2" customFormat="1" ht="9.9499999999999993" customHeight="1" x14ac:dyDescent="0.2">
      <c r="C8" s="7"/>
      <c r="D8" s="7"/>
      <c r="E8" s="7"/>
      <c r="F8" s="7"/>
      <c r="G8" s="7"/>
      <c r="H8" s="7"/>
      <c r="I8" s="7"/>
      <c r="J8" s="7"/>
      <c r="K8" s="7"/>
      <c r="L8" s="7"/>
      <c r="M8" s="7"/>
    </row>
    <row r="9" spans="1:14" s="2" customFormat="1" ht="20.100000000000001" customHeight="1" x14ac:dyDescent="0.2">
      <c r="B9" s="648"/>
      <c r="C9" s="7"/>
      <c r="D9" s="7"/>
      <c r="E9" s="7"/>
      <c r="F9" s="7"/>
      <c r="G9" s="7"/>
      <c r="H9" s="7"/>
      <c r="I9" s="7"/>
      <c r="J9" s="7"/>
      <c r="K9" s="7"/>
      <c r="L9" s="7"/>
      <c r="M9" s="7"/>
    </row>
    <row r="10" spans="1:14" s="2" customFormat="1" ht="14.25" customHeight="1" x14ac:dyDescent="0.25">
      <c r="B10" s="120" t="s">
        <v>156</v>
      </c>
      <c r="C10" s="120"/>
      <c r="D10" s="7"/>
      <c r="E10" s="7"/>
      <c r="F10" s="7"/>
      <c r="G10" s="7"/>
      <c r="H10" s="7"/>
      <c r="I10" s="7"/>
      <c r="J10" s="7"/>
      <c r="K10" s="7"/>
      <c r="L10" s="7"/>
      <c r="M10" s="7"/>
    </row>
    <row r="11" spans="1:14" s="2" customFormat="1" ht="9.9499999999999993" customHeight="1" x14ac:dyDescent="0.2">
      <c r="C11" s="7"/>
      <c r="D11" s="7"/>
      <c r="E11" s="7"/>
      <c r="F11" s="7"/>
      <c r="G11" s="7"/>
      <c r="H11" s="7"/>
      <c r="I11" s="7"/>
      <c r="J11" s="7"/>
      <c r="K11" s="7"/>
      <c r="L11" s="7"/>
      <c r="M11" s="7"/>
    </row>
    <row r="12" spans="1:14" s="2" customFormat="1" ht="34.35" customHeight="1" x14ac:dyDescent="0.2">
      <c r="B12" s="280" t="s">
        <v>179</v>
      </c>
      <c r="C12" s="278"/>
      <c r="D12" s="281"/>
      <c r="E12" s="282"/>
      <c r="F12" s="281"/>
      <c r="G12" s="281"/>
      <c r="H12" s="76"/>
      <c r="I12" s="277" t="s">
        <v>93</v>
      </c>
      <c r="M12" s="277"/>
    </row>
    <row r="13" spans="1:14" s="2" customFormat="1" ht="14.25" customHeight="1" x14ac:dyDescent="0.2">
      <c r="B13" s="280"/>
      <c r="C13" s="278"/>
      <c r="D13" s="201" t="s">
        <v>1</v>
      </c>
      <c r="E13" s="202" t="s">
        <v>2</v>
      </c>
      <c r="F13" s="201" t="s">
        <v>3</v>
      </c>
      <c r="G13" s="201" t="s">
        <v>97</v>
      </c>
      <c r="H13" s="67"/>
      <c r="I13" s="277"/>
      <c r="J13" s="697"/>
      <c r="K13" s="697"/>
      <c r="L13" s="697"/>
      <c r="M13" s="277"/>
    </row>
    <row r="14" spans="1:14" s="2" customFormat="1" ht="65.849999999999994" customHeight="1" thickBot="1" x14ac:dyDescent="0.3">
      <c r="C14" s="279"/>
      <c r="D14" s="776" t="str">
        <f>'4 classification'!C15</f>
        <v>Money Market Funds</v>
      </c>
      <c r="E14" s="777" t="str">
        <f>'4 classification'!E15</f>
        <v>Fixed Income Funds</v>
      </c>
      <c r="F14" s="932" t="str">
        <f>'4 classification'!G15</f>
        <v>Mixed Funds</v>
      </c>
      <c r="G14" s="289" t="s">
        <v>198</v>
      </c>
      <c r="H14" s="67"/>
      <c r="J14" s="275" t="str">
        <f>D14</f>
        <v>Money Market Funds</v>
      </c>
      <c r="K14" s="276" t="str">
        <f>E14</f>
        <v>Fixed Income Funds</v>
      </c>
      <c r="L14" s="294" t="str">
        <f>F14</f>
        <v>Mixed Funds</v>
      </c>
      <c r="M14" s="302" t="s">
        <v>181</v>
      </c>
      <c r="N14" s="381" t="s">
        <v>217</v>
      </c>
    </row>
    <row r="15" spans="1:14" s="2" customFormat="1" ht="28.5" customHeight="1" x14ac:dyDescent="0.2">
      <c r="B15" s="263" t="s">
        <v>157</v>
      </c>
      <c r="C15" s="222"/>
      <c r="D15" s="218"/>
      <c r="E15" s="219"/>
      <c r="F15" s="290"/>
      <c r="G15" s="218"/>
      <c r="H15" s="931"/>
      <c r="I15" s="271" t="s">
        <v>92</v>
      </c>
      <c r="J15" s="218"/>
      <c r="K15" s="219"/>
      <c r="L15" s="295"/>
      <c r="M15" s="300"/>
      <c r="N15" s="377"/>
    </row>
    <row r="16" spans="1:14" s="2" customFormat="1" ht="28.5" customHeight="1" x14ac:dyDescent="0.2">
      <c r="B16" s="264" t="s">
        <v>159</v>
      </c>
      <c r="C16" s="246" t="s">
        <v>51</v>
      </c>
      <c r="D16" s="778">
        <f>'5 risk metrics'!D17</f>
        <v>0</v>
      </c>
      <c r="E16" s="779">
        <f>'5 risk metrics'!F17</f>
        <v>0</v>
      </c>
      <c r="F16" s="780">
        <f>'5 risk metrics'!H17</f>
        <v>0</v>
      </c>
      <c r="G16" s="781"/>
      <c r="H16" s="931"/>
      <c r="I16" s="269" t="s">
        <v>80</v>
      </c>
      <c r="J16" s="283" t="e">
        <f>IF(SUM(COUNTBLANK(D16),COUNTBLANK(D18))=0,D18/D16,"-")</f>
        <v>#DIV/0!</v>
      </c>
      <c r="K16" s="284" t="e">
        <f>IF(SUM(COUNTBLANK(E16),COUNTBLANK(E18))=0,E18/E16,"-")</f>
        <v>#DIV/0!</v>
      </c>
      <c r="L16" s="296" t="e">
        <f>IF(SUM(COUNTBLANK(F16),COUNTBLANK(F18))=0,F18/F16,"-")</f>
        <v>#DIV/0!</v>
      </c>
      <c r="M16" s="303" t="s">
        <v>182</v>
      </c>
      <c r="N16" s="378" t="s">
        <v>210</v>
      </c>
    </row>
    <row r="17" spans="1:14" s="2" customFormat="1" ht="28.5" customHeight="1" x14ac:dyDescent="0.2">
      <c r="B17" s="264" t="s">
        <v>160</v>
      </c>
      <c r="C17" s="246" t="s">
        <v>158</v>
      </c>
      <c r="D17" s="778">
        <f>'5 risk metrics'!D18</f>
        <v>0</v>
      </c>
      <c r="E17" s="779">
        <f>'5 risk metrics'!F18</f>
        <v>0</v>
      </c>
      <c r="F17" s="780">
        <f>'5 risk metrics'!H18</f>
        <v>0</v>
      </c>
      <c r="G17" s="781"/>
      <c r="H17" s="931"/>
      <c r="I17" s="269" t="s">
        <v>82</v>
      </c>
      <c r="J17" s="283" t="e">
        <f>IF(SUM(COUNTBLANK(D16),COUNTBLANK(D19))=0,D19/D16,"-")</f>
        <v>#DIV/0!</v>
      </c>
      <c r="K17" s="284" t="e">
        <f>IF(SUM(COUNTBLANK(E16),COUNTBLANK(E19))=0,E19/E16,"-")</f>
        <v>#DIV/0!</v>
      </c>
      <c r="L17" s="296" t="e">
        <f>IF(SUM(COUNTBLANK(F16),COUNTBLANK(F19))=0,F19/F16,"-")</f>
        <v>#DIV/0!</v>
      </c>
      <c r="M17" s="303" t="s">
        <v>183</v>
      </c>
      <c r="N17" s="378" t="s">
        <v>211</v>
      </c>
    </row>
    <row r="18" spans="1:14" s="2" customFormat="1" ht="28.5" customHeight="1" x14ac:dyDescent="0.2">
      <c r="B18" s="264" t="s">
        <v>161</v>
      </c>
      <c r="C18" s="246" t="s">
        <v>203</v>
      </c>
      <c r="D18" s="778">
        <f>'5 risk metrics'!D19</f>
        <v>0</v>
      </c>
      <c r="E18" s="779">
        <f>'5 risk metrics'!F19</f>
        <v>0</v>
      </c>
      <c r="F18" s="780">
        <f>'5 risk metrics'!H19</f>
        <v>0</v>
      </c>
      <c r="G18" s="781"/>
      <c r="H18" s="931"/>
      <c r="I18" s="270" t="s">
        <v>81</v>
      </c>
      <c r="J18" s="285" t="e">
        <f>IF(SUM(COUNTBLANK(D16),COUNTBLANK(D18),COUNTBLANK(D34),COUNTBLANK(D35))=0,(D18+D35)/(D16+D34),"-")</f>
        <v>#DIV/0!</v>
      </c>
      <c r="K18" s="286" t="e">
        <f>IF(SUM(COUNTBLANK(E16),COUNTBLANK(E18),COUNTBLANK(E34),COUNTBLANK(E35))=0,(E18+E35)/(E16+E34),"-")</f>
        <v>#DIV/0!</v>
      </c>
      <c r="L18" s="297" t="e">
        <f>IF(SUM(COUNTBLANK(F16),COUNTBLANK(F18),COUNTBLANK(F34),COUNTBLANK(F35))=0,(F18+F35)/(F16+F34),"-")</f>
        <v>#DIV/0!</v>
      </c>
      <c r="M18" s="304" t="s">
        <v>184</v>
      </c>
      <c r="N18" s="379" t="s">
        <v>215</v>
      </c>
    </row>
    <row r="19" spans="1:14" s="2" customFormat="1" ht="28.5" customHeight="1" x14ac:dyDescent="0.2">
      <c r="B19" s="264" t="s">
        <v>162</v>
      </c>
      <c r="C19" s="375" t="s">
        <v>207</v>
      </c>
      <c r="D19" s="778">
        <f>'5 risk metrics'!D20</f>
        <v>0</v>
      </c>
      <c r="E19" s="779">
        <f>'5 risk metrics'!F20</f>
        <v>0</v>
      </c>
      <c r="F19" s="780">
        <f>'5 risk metrics'!H20</f>
        <v>0</v>
      </c>
      <c r="G19" s="781"/>
      <c r="H19" s="931"/>
      <c r="I19" s="266" t="s">
        <v>91</v>
      </c>
      <c r="J19" s="272"/>
      <c r="K19" s="273"/>
      <c r="L19" s="298"/>
      <c r="M19" s="301"/>
      <c r="N19" s="376"/>
    </row>
    <row r="20" spans="1:14" s="2" customFormat="1" ht="28.5" customHeight="1" x14ac:dyDescent="0.2">
      <c r="B20" s="264" t="s">
        <v>163</v>
      </c>
      <c r="C20" s="254" t="s">
        <v>204</v>
      </c>
      <c r="D20" s="778">
        <f>'5 risk metrics'!D21</f>
        <v>0</v>
      </c>
      <c r="E20" s="779">
        <f>'5 risk metrics'!F21</f>
        <v>0</v>
      </c>
      <c r="F20" s="780">
        <f>'5 risk metrics'!H21</f>
        <v>0</v>
      </c>
      <c r="G20" s="781"/>
      <c r="H20" s="931"/>
      <c r="I20" s="269" t="s">
        <v>83</v>
      </c>
      <c r="J20" s="283" t="e">
        <f>IF(SUM(COUNTBLANK(D16),COUNTBLANK(D20),COUNTBLANK(D26),COUNTBLANK(D30))=0,(D20-D26-D30)/D16,"-")</f>
        <v>#DIV/0!</v>
      </c>
      <c r="K20" s="284" t="e">
        <f>IF(SUM(COUNTBLANK(E16),COUNTBLANK(E20),COUNTBLANK(E26),COUNTBLANK(E30))=0,(E20-E26-E30)/E16,"-")</f>
        <v>#DIV/0!</v>
      </c>
      <c r="L20" s="296" t="e">
        <f>IF(SUM(COUNTBLANK(F16),COUNTBLANK(F20),COUNTBLANK(F26),COUNTBLANK(F30))=0,(F20-F26-F30)/F16,"-")</f>
        <v>#DIV/0!</v>
      </c>
      <c r="M20" s="303" t="s">
        <v>185</v>
      </c>
      <c r="N20" s="378" t="s">
        <v>216</v>
      </c>
    </row>
    <row r="21" spans="1:14" s="2" customFormat="1" ht="28.5" customHeight="1" x14ac:dyDescent="0.2">
      <c r="B21" s="264" t="s">
        <v>164</v>
      </c>
      <c r="C21" s="246" t="s">
        <v>205</v>
      </c>
      <c r="D21" s="778">
        <f>'5 risk metrics'!D22</f>
        <v>0</v>
      </c>
      <c r="E21" s="779">
        <f>'5 risk metrics'!F22</f>
        <v>0</v>
      </c>
      <c r="F21" s="780">
        <f>'5 risk metrics'!H22</f>
        <v>0</v>
      </c>
      <c r="G21" s="781"/>
      <c r="H21" s="931"/>
      <c r="I21" s="269" t="s">
        <v>84</v>
      </c>
      <c r="J21" s="283" t="e">
        <f t="shared" ref="J21:L22" si="0">IF(SUM(COUNTBLANK(D21),COUNTBLANK(D27),COUNTBLANK(D31))=0,(D27+D31)/D21,"-")</f>
        <v>#DIV/0!</v>
      </c>
      <c r="K21" s="284" t="e">
        <f t="shared" si="0"/>
        <v>#DIV/0!</v>
      </c>
      <c r="L21" s="296" t="e">
        <f t="shared" si="0"/>
        <v>#DIV/0!</v>
      </c>
      <c r="M21" s="303" t="s">
        <v>186</v>
      </c>
      <c r="N21" s="378" t="s">
        <v>226</v>
      </c>
    </row>
    <row r="22" spans="1:14" s="2" customFormat="1" ht="28.5" customHeight="1" x14ac:dyDescent="0.2">
      <c r="B22" s="264" t="s">
        <v>165</v>
      </c>
      <c r="C22" s="246" t="s">
        <v>206</v>
      </c>
      <c r="D22" s="778">
        <f>'5 risk metrics'!D23</f>
        <v>0</v>
      </c>
      <c r="E22" s="779">
        <f>'5 risk metrics'!F23</f>
        <v>0</v>
      </c>
      <c r="F22" s="780">
        <f>'5 risk metrics'!H23</f>
        <v>0</v>
      </c>
      <c r="G22" s="781"/>
      <c r="H22" s="931"/>
      <c r="I22" s="270" t="s">
        <v>85</v>
      </c>
      <c r="J22" s="285" t="e">
        <f t="shared" si="0"/>
        <v>#DIV/0!</v>
      </c>
      <c r="K22" s="286" t="e">
        <f t="shared" si="0"/>
        <v>#DIV/0!</v>
      </c>
      <c r="L22" s="297" t="e">
        <f t="shared" si="0"/>
        <v>#DIV/0!</v>
      </c>
      <c r="M22" s="304" t="s">
        <v>285</v>
      </c>
      <c r="N22" s="379" t="s">
        <v>279</v>
      </c>
    </row>
    <row r="23" spans="1:14" s="2" customFormat="1" ht="28.5" customHeight="1" x14ac:dyDescent="0.2">
      <c r="B23" s="264" t="s">
        <v>166</v>
      </c>
      <c r="C23" s="246" t="s">
        <v>278</v>
      </c>
      <c r="D23" s="778">
        <f>'5 risk metrics'!D24</f>
        <v>0</v>
      </c>
      <c r="E23" s="779">
        <f>'5 risk metrics'!F24</f>
        <v>0</v>
      </c>
      <c r="F23" s="780">
        <f>'5 risk metrics'!H24</f>
        <v>0</v>
      </c>
      <c r="G23" s="781"/>
      <c r="H23" s="931"/>
      <c r="I23" s="266" t="s">
        <v>89</v>
      </c>
      <c r="J23" s="272"/>
      <c r="K23" s="273"/>
      <c r="L23" s="298"/>
      <c r="M23" s="301"/>
      <c r="N23" s="376"/>
    </row>
    <row r="24" spans="1:14" s="2" customFormat="1" ht="28.5" customHeight="1" x14ac:dyDescent="0.2">
      <c r="B24" s="265" t="s">
        <v>167</v>
      </c>
      <c r="C24" s="247" t="s">
        <v>284</v>
      </c>
      <c r="D24" s="782">
        <f>'5 risk metrics'!D25</f>
        <v>0</v>
      </c>
      <c r="E24" s="783">
        <f>'5 risk metrics'!F25</f>
        <v>0</v>
      </c>
      <c r="F24" s="784">
        <f>'5 risk metrics'!H25</f>
        <v>0</v>
      </c>
      <c r="G24" s="785"/>
      <c r="H24" s="931"/>
      <c r="I24" s="269" t="s">
        <v>177</v>
      </c>
      <c r="J24" s="283" t="e">
        <f>IF(SUM(COUNTBLANK(D16),COUNTBLANK(D24),COUNTBLANK(D28),COUNTBLANK(D32))=0,(D16-D24+D28+D32)/D16,"-")</f>
        <v>#DIV/0!</v>
      </c>
      <c r="K24" s="284" t="e">
        <f>IF(SUM(COUNTBLANK(E16),COUNTBLANK(E24),COUNTBLANK(E28),COUNTBLANK(E32))=0,(E16-E24+E28+E32)/E16,"-")</f>
        <v>#DIV/0!</v>
      </c>
      <c r="L24" s="296" t="e">
        <f>IF(SUM(COUNTBLANK(F16),COUNTBLANK(F24),COUNTBLANK(F28),COUNTBLANK(F32))=0,(F16-F24+F28+F32)/F16,"-")</f>
        <v>#DIV/0!</v>
      </c>
      <c r="M24" s="303" t="s">
        <v>286</v>
      </c>
      <c r="N24" s="378" t="s">
        <v>282</v>
      </c>
    </row>
    <row r="25" spans="1:14" s="70" customFormat="1" ht="28.5" customHeight="1" x14ac:dyDescent="0.2">
      <c r="A25" s="69"/>
      <c r="B25" s="266" t="s">
        <v>48</v>
      </c>
      <c r="C25" s="130"/>
      <c r="D25" s="220"/>
      <c r="E25" s="221"/>
      <c r="F25" s="291"/>
      <c r="G25" s="220"/>
      <c r="H25" s="78"/>
      <c r="I25" s="269" t="s">
        <v>280</v>
      </c>
      <c r="J25" s="283" t="e">
        <f>IF(SUM(COUNTBLANK(D16),COUNTBLANK(D23),COUNTBLANK(D28),COUNTBLANK(D32))=0,(D16-D23+D28+D32)/D16,"-")</f>
        <v>#DIV/0!</v>
      </c>
      <c r="K25" s="284" t="e">
        <f>IF(SUM(COUNTBLANK(E16),COUNTBLANK(E23),COUNTBLANK(E28),COUNTBLANK(E32))=0,(E16-E23+E28+E32)/E16,"-")</f>
        <v>#DIV/0!</v>
      </c>
      <c r="L25" s="296" t="e">
        <f>IF(SUM(COUNTBLANK(F16),COUNTBLANK(F23),COUNTBLANK(F28),COUNTBLANK(F32))=0,(F16-F23+F28+F32)/F16,"-")</f>
        <v>#DIV/0!</v>
      </c>
      <c r="M25" s="303" t="s">
        <v>287</v>
      </c>
      <c r="N25" s="378" t="s">
        <v>283</v>
      </c>
    </row>
    <row r="26" spans="1:14" s="2" customFormat="1" ht="28.5" customHeight="1" x14ac:dyDescent="0.2">
      <c r="B26" s="264" t="s">
        <v>168</v>
      </c>
      <c r="C26" s="246" t="s">
        <v>289</v>
      </c>
      <c r="D26" s="778">
        <f>'5 risk metrics'!D27</f>
        <v>0</v>
      </c>
      <c r="E26" s="779">
        <f>'5 risk metrics'!F27</f>
        <v>0</v>
      </c>
      <c r="F26" s="780">
        <f>'5 risk metrics'!H27</f>
        <v>0</v>
      </c>
      <c r="G26" s="781"/>
      <c r="H26" s="931"/>
      <c r="I26" s="266" t="s">
        <v>86</v>
      </c>
      <c r="J26" s="272"/>
      <c r="K26" s="273"/>
      <c r="L26" s="298"/>
      <c r="M26" s="301"/>
      <c r="N26" s="376"/>
    </row>
    <row r="27" spans="1:14" s="2" customFormat="1" ht="28.5" customHeight="1" x14ac:dyDescent="0.2">
      <c r="B27" s="264" t="s">
        <v>169</v>
      </c>
      <c r="C27" s="246" t="s">
        <v>290</v>
      </c>
      <c r="D27" s="778">
        <f>'5 risk metrics'!D28</f>
        <v>0</v>
      </c>
      <c r="E27" s="779">
        <f>'5 risk metrics'!F28</f>
        <v>0</v>
      </c>
      <c r="F27" s="780">
        <f>'5 risk metrics'!H28</f>
        <v>0</v>
      </c>
      <c r="G27" s="781"/>
      <c r="H27" s="931"/>
      <c r="I27" s="269" t="s">
        <v>178</v>
      </c>
      <c r="J27" s="285" t="e">
        <f>IF(SUM(COUNTBLANK(D16),COUNTBLANK(D34),COUNTBLANK(D35))=0,D35/(D16+D34),"-")</f>
        <v>#DIV/0!</v>
      </c>
      <c r="K27" s="286" t="e">
        <f>IF(SUM(COUNTBLANK(E16),COUNTBLANK(E34),COUNTBLANK(E35))=0,E35/(E16+E34),"-")</f>
        <v>#DIV/0!</v>
      </c>
      <c r="L27" s="297" t="e">
        <f>IF(SUM(COUNTBLANK(F16),COUNTBLANK(F34),COUNTBLANK(F35))=0,F35/(F16+F34),"-")</f>
        <v>#DIV/0!</v>
      </c>
      <c r="M27" s="303" t="s">
        <v>187</v>
      </c>
      <c r="N27" s="379" t="s">
        <v>212</v>
      </c>
    </row>
    <row r="28" spans="1:14" s="2" customFormat="1" ht="28.5" customHeight="1" x14ac:dyDescent="0.2">
      <c r="B28" s="264" t="s">
        <v>170</v>
      </c>
      <c r="C28" s="246" t="s">
        <v>291</v>
      </c>
      <c r="D28" s="778">
        <f>'5 risk metrics'!D29</f>
        <v>0</v>
      </c>
      <c r="E28" s="779">
        <f>'5 risk metrics'!F29</f>
        <v>0</v>
      </c>
      <c r="F28" s="780">
        <f>'5 risk metrics'!H29</f>
        <v>0</v>
      </c>
      <c r="G28" s="781"/>
      <c r="H28" s="931"/>
      <c r="I28" s="266" t="s">
        <v>90</v>
      </c>
      <c r="J28" s="272"/>
      <c r="K28" s="273"/>
      <c r="L28" s="298"/>
      <c r="M28" s="301"/>
      <c r="N28" s="376"/>
    </row>
    <row r="29" spans="1:14" s="2" customFormat="1" ht="28.5" customHeight="1" x14ac:dyDescent="0.2">
      <c r="B29" s="264" t="s">
        <v>171</v>
      </c>
      <c r="C29" s="254" t="s">
        <v>292</v>
      </c>
      <c r="D29" s="778">
        <f>'5 risk metrics'!D30</f>
        <v>0</v>
      </c>
      <c r="E29" s="779">
        <f>'5 risk metrics'!F30</f>
        <v>0</v>
      </c>
      <c r="F29" s="780">
        <f>'5 risk metrics'!H30</f>
        <v>0</v>
      </c>
      <c r="G29" s="781"/>
      <c r="H29" s="931"/>
      <c r="I29" s="269" t="s">
        <v>87</v>
      </c>
      <c r="J29" s="283" t="e">
        <f>IF(SUM(COUNTBLANK(D16),COUNTBLANK(D29))=0,D16/D29,"-")</f>
        <v>#DIV/0!</v>
      </c>
      <c r="K29" s="284" t="e">
        <f>IF(SUM(COUNTBLANK(E16),COUNTBLANK(E29))=0,E16/E29,"-")</f>
        <v>#DIV/0!</v>
      </c>
      <c r="L29" s="296" t="e">
        <f>IF(SUM(COUNTBLANK(F16),COUNTBLANK(F29))=0,F16/F29,"-")</f>
        <v>#DIV/0!</v>
      </c>
      <c r="M29" s="303" t="s">
        <v>194</v>
      </c>
      <c r="N29" s="378" t="s">
        <v>213</v>
      </c>
    </row>
    <row r="30" spans="1:14" s="2" customFormat="1" ht="28.5" customHeight="1" x14ac:dyDescent="0.2">
      <c r="B30" s="264" t="s">
        <v>172</v>
      </c>
      <c r="C30" s="254" t="s">
        <v>293</v>
      </c>
      <c r="D30" s="778">
        <f>'5 risk metrics'!D31</f>
        <v>0</v>
      </c>
      <c r="E30" s="779">
        <f>'5 risk metrics'!F31</f>
        <v>0</v>
      </c>
      <c r="F30" s="780">
        <f>'5 risk metrics'!H31</f>
        <v>0</v>
      </c>
      <c r="G30" s="781"/>
      <c r="H30" s="931"/>
      <c r="I30" s="407" t="s">
        <v>88</v>
      </c>
      <c r="J30" s="408" t="e">
        <f>IF(SUM(COUNTBLANK(D16),COUNTBLANK(D29),COUNTBLANK(D34))=0,(D16+D34)/D29,"-")</f>
        <v>#DIV/0!</v>
      </c>
      <c r="K30" s="409" t="e">
        <f>IF(SUM(COUNTBLANK(E16),COUNTBLANK(E29),COUNTBLANK(E34))=0,(E16+E34)/E29,"-")</f>
        <v>#DIV/0!</v>
      </c>
      <c r="L30" s="410" t="e">
        <f>IF(SUM(COUNTBLANK(F16),COUNTBLANK(F29),COUNTBLANK(F34))=0,(F16+F34)/F29,"-")</f>
        <v>#DIV/0!</v>
      </c>
      <c r="M30" s="411" t="s">
        <v>195</v>
      </c>
      <c r="N30" s="379" t="s">
        <v>214</v>
      </c>
    </row>
    <row r="31" spans="1:14" s="2" customFormat="1" ht="28.5" customHeight="1" thickBot="1" x14ac:dyDescent="0.25">
      <c r="B31" s="264" t="s">
        <v>173</v>
      </c>
      <c r="C31" s="246" t="s">
        <v>294</v>
      </c>
      <c r="D31" s="778">
        <f>'5 risk metrics'!D32</f>
        <v>0</v>
      </c>
      <c r="E31" s="779">
        <f>'5 risk metrics'!F32</f>
        <v>0</v>
      </c>
      <c r="F31" s="780">
        <f>'5 risk metrics'!H32</f>
        <v>0</v>
      </c>
      <c r="G31" s="781"/>
      <c r="H31" s="931"/>
      <c r="I31" s="274" t="s">
        <v>276</v>
      </c>
      <c r="J31" s="287" t="e">
        <f>IF(SUM(COUNTBLANK(D17),COUNTBLANK(D29))=0,D17/D29,"-")</f>
        <v>#DIV/0!</v>
      </c>
      <c r="K31" s="288" t="e">
        <f>IF(SUM(COUNTBLANK(E17),COUNTBLANK(E29))=0,E17/E29,"-")</f>
        <v>#DIV/0!</v>
      </c>
      <c r="L31" s="299" t="e">
        <f>IF(SUM(COUNTBLANK(F17),COUNTBLANK(F29))=0,F17/F29,"-")</f>
        <v>#DIV/0!</v>
      </c>
      <c r="M31" s="305" t="s">
        <v>288</v>
      </c>
      <c r="N31" s="380" t="s">
        <v>277</v>
      </c>
    </row>
    <row r="32" spans="1:14" s="2" customFormat="1" ht="28.5" customHeight="1" x14ac:dyDescent="0.2">
      <c r="B32" s="267" t="s">
        <v>174</v>
      </c>
      <c r="C32" s="246" t="s">
        <v>295</v>
      </c>
      <c r="D32" s="778">
        <f>'5 risk metrics'!D33</f>
        <v>0</v>
      </c>
      <c r="E32" s="779">
        <f>'5 risk metrics'!F33</f>
        <v>0</v>
      </c>
      <c r="F32" s="780">
        <f>'5 risk metrics'!H33</f>
        <v>0</v>
      </c>
      <c r="G32" s="781"/>
      <c r="H32" s="931"/>
    </row>
    <row r="33" spans="1:13" s="70" customFormat="1" ht="28.5" customHeight="1" x14ac:dyDescent="0.2">
      <c r="A33" s="69"/>
      <c r="B33" s="266" t="s">
        <v>49</v>
      </c>
      <c r="C33" s="130"/>
      <c r="D33" s="220"/>
      <c r="E33" s="221"/>
      <c r="F33" s="291"/>
      <c r="G33" s="220"/>
      <c r="H33" s="78"/>
    </row>
    <row r="34" spans="1:13" s="2" customFormat="1" ht="28.5" customHeight="1" x14ac:dyDescent="0.2">
      <c r="B34" s="264" t="s">
        <v>175</v>
      </c>
      <c r="C34" s="246" t="s">
        <v>50</v>
      </c>
      <c r="D34" s="778">
        <f>'5 risk metrics'!D35</f>
        <v>0</v>
      </c>
      <c r="E34" s="779">
        <f>'5 risk metrics'!F35</f>
        <v>0</v>
      </c>
      <c r="F34" s="780">
        <f>'5 risk metrics'!H35</f>
        <v>0</v>
      </c>
      <c r="G34" s="781"/>
      <c r="H34" s="931"/>
    </row>
    <row r="35" spans="1:13" s="2" customFormat="1" ht="28.5" customHeight="1" x14ac:dyDescent="0.2">
      <c r="B35" s="265" t="s">
        <v>176</v>
      </c>
      <c r="C35" s="698" t="s">
        <v>473</v>
      </c>
      <c r="D35" s="782">
        <f>'5 risk metrics'!D36</f>
        <v>0</v>
      </c>
      <c r="E35" s="783">
        <f>'5 risk metrics'!F36</f>
        <v>0</v>
      </c>
      <c r="F35" s="784">
        <f>'5 risk metrics'!H36</f>
        <v>0</v>
      </c>
      <c r="G35" s="785"/>
      <c r="H35" s="931"/>
    </row>
    <row r="36" spans="1:13" s="2" customFormat="1" ht="28.5" customHeight="1" x14ac:dyDescent="0.2">
      <c r="B36" s="699" t="s">
        <v>180</v>
      </c>
      <c r="C36" s="700" t="s">
        <v>497</v>
      </c>
      <c r="D36" s="786">
        <f>'5 risk metrics'!D37</f>
        <v>0</v>
      </c>
      <c r="E36" s="787">
        <f>'5 risk metrics'!F37</f>
        <v>0</v>
      </c>
      <c r="F36" s="788">
        <f>'5 risk metrics'!H37</f>
        <v>0</v>
      </c>
      <c r="G36" s="701"/>
      <c r="H36" s="931"/>
    </row>
    <row r="37" spans="1:13" s="2" customFormat="1" ht="28.5" customHeight="1" thickBot="1" x14ac:dyDescent="0.25">
      <c r="B37" s="268" t="s">
        <v>496</v>
      </c>
      <c r="C37" s="292" t="s">
        <v>495</v>
      </c>
      <c r="D37" s="789">
        <f>'5 risk metrics'!D38</f>
        <v>0</v>
      </c>
      <c r="E37" s="790">
        <f>'5 risk metrics'!F38</f>
        <v>0</v>
      </c>
      <c r="F37" s="791">
        <f>'5 risk metrics'!H38</f>
        <v>0</v>
      </c>
      <c r="G37" s="293"/>
      <c r="H37" s="931"/>
    </row>
    <row r="38" spans="1:13" s="2" customFormat="1" ht="51" x14ac:dyDescent="0.2">
      <c r="B38" s="1905" t="s">
        <v>571</v>
      </c>
      <c r="C38" s="1905"/>
      <c r="D38" s="929" t="str">
        <f>IF(NOT(D16=D20+D21),"Long- and short-term assets don't add up to Total AUM; ","")</f>
        <v/>
      </c>
      <c r="E38" s="929" t="str">
        <f>IF(NOT(E16=E20+E21),"Long- and short-term assets don't add up to Total AUM","")</f>
        <v/>
      </c>
      <c r="F38" s="929" t="str">
        <f>IF(NOT(F16=F20+F21),"Long- and short-term assets don't add up to Total AUM","")</f>
        <v/>
      </c>
      <c r="G38" s="930"/>
      <c r="H38" s="931"/>
    </row>
    <row r="39" spans="1:13" s="2" customFormat="1" ht="51" x14ac:dyDescent="0.2">
      <c r="B39" s="928"/>
      <c r="C39" s="927"/>
      <c r="D39" s="929" t="str">
        <f>IF(D21&lt;D22,"ST assets (≤12m) should be equal to or higher than ST assets (≤3m); ","")</f>
        <v/>
      </c>
      <c r="E39" s="929" t="str">
        <f>IF(E21&lt;E22,"ST assets (≤12m) should be equal to or higher than ST assets (≤3m)","")</f>
        <v/>
      </c>
      <c r="F39" s="929" t="str">
        <f>IF(F21&lt;F22,"ST assets (≤12m) should be equal to or higher than ST assets (≤3m)","")</f>
        <v/>
      </c>
      <c r="G39" s="930"/>
      <c r="H39" s="931"/>
    </row>
    <row r="40" spans="1:13" s="2" customFormat="1" ht="38.25" x14ac:dyDescent="0.2">
      <c r="B40" s="928"/>
      <c r="C40" s="927"/>
      <c r="D40" s="929" t="str">
        <f>IF(NOT(D16=D26+D27+D30+D31),"Liabilities plus equity don't add up to Total AUM; ","")</f>
        <v/>
      </c>
      <c r="E40" s="929" t="str">
        <f>IF(NOT(E16=E26+E27+E30+E31),"Liabilities plus equity don't add up to Total AUM","")</f>
        <v/>
      </c>
      <c r="F40" s="929" t="str">
        <f>IF(NOT(F16=F26+F27+F30+F31),"Liabilities plus equity don't add up to Total AUM","")</f>
        <v/>
      </c>
      <c r="G40" s="930"/>
      <c r="H40" s="931"/>
    </row>
    <row r="41" spans="1:13" s="2" customFormat="1" ht="51" x14ac:dyDescent="0.2">
      <c r="B41" s="928"/>
      <c r="C41" s="927"/>
      <c r="D41" s="929" t="str">
        <f>IF(D27&lt;D28,"ST liabilities (≤12m) should be equal to or higher than ST liabilities (≤30d); ","")</f>
        <v/>
      </c>
      <c r="E41" s="929" t="str">
        <f>IF(E27&lt;E28,"ST liabilities (≤12m) should be equal to or higher than ST liabilities (≤30d).","")</f>
        <v/>
      </c>
      <c r="F41" s="929" t="str">
        <f>IF(F27&lt;F28,"ST liabilities (≤12m) should be equal to or higher than ST liabilities (≤30d).","")</f>
        <v/>
      </c>
      <c r="G41" s="930"/>
      <c r="H41" s="931"/>
    </row>
    <row r="42" spans="1:13" s="2" customFormat="1" ht="14.25" customHeight="1" x14ac:dyDescent="0.2">
      <c r="B42" s="928"/>
      <c r="C42" s="927"/>
      <c r="D42" s="929" t="str">
        <f>IF(D31&lt;D32,"Shareholders' equity (≤12m) should be equal to or larger than Shareholders' equity (≤30d);","")</f>
        <v/>
      </c>
      <c r="E42" s="1030" t="str">
        <f t="shared" ref="E42:F42" si="1">IF(E31&lt;E32,"Shareholders' equity (≤12m) should be equal to or larger than Shareholders' equity (≤30d);","")</f>
        <v/>
      </c>
      <c r="F42" s="1030" t="str">
        <f t="shared" si="1"/>
        <v/>
      </c>
      <c r="G42" s="930"/>
      <c r="H42" s="931"/>
    </row>
    <row r="43" spans="1:13" s="2" customFormat="1" ht="35.25" customHeight="1" x14ac:dyDescent="0.2">
      <c r="B43" s="928"/>
      <c r="C43" s="927"/>
      <c r="D43" s="1030" t="str">
        <f>IF(D23&lt;D24,"Liquid assets (broad definition) should be equal to or bigger than Liquid assets (narrow definiton).","")</f>
        <v/>
      </c>
      <c r="E43" s="1030" t="str">
        <f t="shared" ref="E43:F43" si="2">IF(E23&lt;E24,"Liquid assets (broad definition) should be equal to or bigger than Liquid assets (narrow definiton).","")</f>
        <v/>
      </c>
      <c r="F43" s="1030" t="str">
        <f t="shared" si="2"/>
        <v/>
      </c>
      <c r="G43" s="930"/>
      <c r="H43" s="1029"/>
    </row>
    <row r="44" spans="1:13" s="26" customFormat="1" ht="14.25" customHeight="1" x14ac:dyDescent="0.2">
      <c r="B44" s="1304"/>
      <c r="C44" s="1305"/>
      <c r="D44" s="1306"/>
      <c r="E44" s="1306"/>
      <c r="F44" s="1306"/>
      <c r="G44" s="1307"/>
      <c r="H44" s="1308"/>
    </row>
    <row r="45" spans="1:13" s="20" customFormat="1" ht="20.100000000000001" customHeight="1" x14ac:dyDescent="0.2">
      <c r="A45" s="3"/>
      <c r="B45" s="3"/>
      <c r="C45" s="217"/>
      <c r="D45" s="727"/>
      <c r="E45" s="727"/>
      <c r="F45" s="727"/>
      <c r="G45" s="727"/>
      <c r="H45" s="727"/>
      <c r="I45" s="727"/>
      <c r="J45" s="727"/>
      <c r="K45" s="727"/>
      <c r="L45" s="727"/>
      <c r="M45" s="727"/>
    </row>
    <row r="46" spans="1:13" s="2" customFormat="1" ht="20.100000000000001" customHeight="1" x14ac:dyDescent="0.2">
      <c r="C46" s="7"/>
      <c r="D46" s="7"/>
      <c r="E46" s="7"/>
      <c r="F46" s="7"/>
      <c r="G46" s="7"/>
      <c r="H46" s="7"/>
      <c r="I46" s="7"/>
      <c r="J46" s="7"/>
      <c r="K46" s="7"/>
      <c r="L46" s="7"/>
      <c r="M46" s="7"/>
    </row>
    <row r="47" spans="1:13" s="2" customFormat="1" ht="14.25" customHeight="1" x14ac:dyDescent="0.25">
      <c r="B47" s="121" t="s">
        <v>119</v>
      </c>
      <c r="C47" s="120"/>
      <c r="D47" s="7"/>
      <c r="E47" s="7"/>
      <c r="F47" s="7"/>
      <c r="G47" s="7"/>
      <c r="H47" s="7"/>
      <c r="I47" s="7"/>
      <c r="J47" s="7"/>
      <c r="K47" s="7"/>
      <c r="L47" s="7"/>
      <c r="M47" s="7"/>
    </row>
    <row r="48" spans="1:13" s="2" customFormat="1" ht="9.9499999999999993" customHeight="1" x14ac:dyDescent="0.2">
      <c r="C48" s="7"/>
      <c r="D48" s="7"/>
      <c r="E48" s="7"/>
      <c r="F48" s="7"/>
      <c r="G48" s="7"/>
      <c r="H48" s="7"/>
      <c r="I48" s="7"/>
      <c r="J48" s="7"/>
      <c r="K48" s="7"/>
      <c r="L48" s="7"/>
      <c r="M48" s="7"/>
    </row>
    <row r="49" spans="1:14" s="2" customFormat="1" ht="34.35" customHeight="1" x14ac:dyDescent="0.2">
      <c r="B49" s="280" t="s">
        <v>179</v>
      </c>
      <c r="C49" s="278"/>
      <c r="D49" s="281"/>
      <c r="E49" s="282"/>
      <c r="F49" s="281"/>
      <c r="G49" s="281"/>
      <c r="H49" s="76"/>
      <c r="I49" s="277" t="s">
        <v>93</v>
      </c>
      <c r="M49" s="277"/>
    </row>
    <row r="50" spans="1:14" s="2" customFormat="1" ht="14.25" customHeight="1" x14ac:dyDescent="0.2">
      <c r="B50" s="280"/>
      <c r="C50" s="278"/>
      <c r="D50" s="201" t="s">
        <v>1</v>
      </c>
      <c r="E50" s="202" t="s">
        <v>2</v>
      </c>
      <c r="F50" s="201" t="s">
        <v>3</v>
      </c>
      <c r="G50" s="201" t="s">
        <v>97</v>
      </c>
      <c r="H50" s="67"/>
      <c r="I50" s="277"/>
      <c r="J50" s="697"/>
      <c r="K50" s="697"/>
      <c r="L50" s="697"/>
      <c r="M50" s="277"/>
    </row>
    <row r="51" spans="1:14" s="2" customFormat="1" ht="65.849999999999994" customHeight="1" thickBot="1" x14ac:dyDescent="0.3">
      <c r="C51" s="279"/>
      <c r="D51" s="776" t="str">
        <f>'4 classification'!C43</f>
        <v>Finance Companies</v>
      </c>
      <c r="E51" s="777" t="s">
        <v>59</v>
      </c>
      <c r="F51" s="932" t="s">
        <v>74</v>
      </c>
      <c r="G51" s="289" t="s">
        <v>198</v>
      </c>
      <c r="H51" s="67"/>
      <c r="J51" s="372" t="str">
        <f>D51</f>
        <v>Finance Companies</v>
      </c>
      <c r="K51" s="373" t="str">
        <f>E51</f>
        <v>Entity Type 2</v>
      </c>
      <c r="L51" s="374" t="str">
        <f>F51</f>
        <v>Entity Type 3</v>
      </c>
      <c r="M51" s="302" t="s">
        <v>181</v>
      </c>
      <c r="N51" s="381" t="s">
        <v>217</v>
      </c>
    </row>
    <row r="52" spans="1:14" s="2" customFormat="1" ht="28.5" customHeight="1" x14ac:dyDescent="0.2">
      <c r="B52" s="263" t="s">
        <v>157</v>
      </c>
      <c r="C52" s="222"/>
      <c r="D52" s="218"/>
      <c r="E52" s="219"/>
      <c r="F52" s="290"/>
      <c r="G52" s="218"/>
      <c r="H52" s="931"/>
      <c r="I52" s="271" t="s">
        <v>92</v>
      </c>
      <c r="J52" s="218"/>
      <c r="K52" s="219"/>
      <c r="L52" s="295"/>
      <c r="M52" s="300"/>
      <c r="N52" s="377"/>
    </row>
    <row r="53" spans="1:14" s="2" customFormat="1" ht="28.5" customHeight="1" x14ac:dyDescent="0.2">
      <c r="B53" s="264" t="s">
        <v>159</v>
      </c>
      <c r="C53" s="246" t="s">
        <v>200</v>
      </c>
      <c r="D53" s="778">
        <f>'5 risk metrics'!D84</f>
        <v>0</v>
      </c>
      <c r="E53" s="779">
        <f>'5 risk metrics'!F84</f>
        <v>0</v>
      </c>
      <c r="F53" s="780">
        <f>'5 risk metrics'!H84</f>
        <v>0</v>
      </c>
      <c r="G53" s="781"/>
      <c r="H53" s="931"/>
      <c r="I53" s="360" t="s">
        <v>80</v>
      </c>
      <c r="J53" s="361" t="e">
        <f>IF(SUM(COUNTBLANK(D53),COUNTBLANK(D54))=0,D54/D53,"-")</f>
        <v>#DIV/0!</v>
      </c>
      <c r="K53" s="362" t="e">
        <f>IF(SUM(COUNTBLANK(E53),COUNTBLANK(E54))=0,E54/E53,"-")</f>
        <v>#DIV/0!</v>
      </c>
      <c r="L53" s="363" t="e">
        <f>IF(SUM(COUNTBLANK(F53),COUNTBLANK(F54))=0,F54/F53,"-")</f>
        <v>#DIV/0!</v>
      </c>
      <c r="M53" s="364" t="s">
        <v>188</v>
      </c>
      <c r="N53" s="382" t="s">
        <v>208</v>
      </c>
    </row>
    <row r="54" spans="1:14" s="2" customFormat="1" ht="28.5" customHeight="1" x14ac:dyDescent="0.2">
      <c r="B54" s="264" t="s">
        <v>160</v>
      </c>
      <c r="C54" s="246" t="s">
        <v>203</v>
      </c>
      <c r="D54" s="778">
        <f>'5 risk metrics'!D85</f>
        <v>0</v>
      </c>
      <c r="E54" s="779">
        <f>'5 risk metrics'!F85</f>
        <v>0</v>
      </c>
      <c r="F54" s="780">
        <f>'5 risk metrics'!H85</f>
        <v>0</v>
      </c>
      <c r="G54" s="781"/>
      <c r="H54" s="931"/>
      <c r="I54" s="360" t="s">
        <v>82</v>
      </c>
      <c r="J54" s="361" t="e">
        <f>IF(SUM(COUNTBLANK(D53),COUNTBLANK(D55))=0,D55/D53,"-")</f>
        <v>#DIV/0!</v>
      </c>
      <c r="K54" s="362" t="e">
        <f>IF(SUM(COUNTBLANK(E53),COUNTBLANK(E55))=0,E55/E53,"-")</f>
        <v>#DIV/0!</v>
      </c>
      <c r="L54" s="363" t="e">
        <f>IF(SUM(COUNTBLANK(F53),COUNTBLANK(F55))=0,F55/F53,"-")</f>
        <v>#DIV/0!</v>
      </c>
      <c r="M54" s="364" t="s">
        <v>182</v>
      </c>
      <c r="N54" s="382" t="s">
        <v>209</v>
      </c>
    </row>
    <row r="55" spans="1:14" s="2" customFormat="1" ht="28.5" customHeight="1" x14ac:dyDescent="0.2">
      <c r="B55" s="264" t="s">
        <v>161</v>
      </c>
      <c r="C55" s="375" t="s">
        <v>207</v>
      </c>
      <c r="D55" s="778">
        <f>'5 risk metrics'!D86</f>
        <v>0</v>
      </c>
      <c r="E55" s="779">
        <f>'5 risk metrics'!F86</f>
        <v>0</v>
      </c>
      <c r="F55" s="780">
        <f>'5 risk metrics'!H86</f>
        <v>0</v>
      </c>
      <c r="G55" s="781"/>
      <c r="H55" s="931"/>
      <c r="I55" s="370" t="s">
        <v>81</v>
      </c>
      <c r="J55" s="361" t="e">
        <f>IF(SUM(COUNTBLANK(D53),COUNTBLANK(D54),COUNTBLANK(D67),COUNTBLANK(D68))=0,(D54+D68)/(D53+D67),"-")</f>
        <v>#DIV/0!</v>
      </c>
      <c r="K55" s="362" t="e">
        <f>IF(SUM(COUNTBLANK(E53),COUNTBLANK(E54),COUNTBLANK(E67),COUNTBLANK(E68))=0,(E54+E68)/(E53+E67),"-")</f>
        <v>#DIV/0!</v>
      </c>
      <c r="L55" s="363" t="e">
        <f>IF(SUM(COUNTBLANK(F53),COUNTBLANK(F54),COUNTBLANK(F67),COUNTBLANK(F68))=0,(F54+F68)/(F53+F67),"-")</f>
        <v>#DIV/0!</v>
      </c>
      <c r="M55" s="371" t="s">
        <v>189</v>
      </c>
      <c r="N55" s="383" t="s">
        <v>218</v>
      </c>
    </row>
    <row r="56" spans="1:14" s="2" customFormat="1" ht="28.5" customHeight="1" x14ac:dyDescent="0.2">
      <c r="B56" s="264" t="s">
        <v>162</v>
      </c>
      <c r="C56" s="254" t="s">
        <v>204</v>
      </c>
      <c r="D56" s="778">
        <f>'5 risk metrics'!D87</f>
        <v>0</v>
      </c>
      <c r="E56" s="779">
        <f>'5 risk metrics'!F87</f>
        <v>0</v>
      </c>
      <c r="F56" s="780">
        <f>'5 risk metrics'!H87</f>
        <v>0</v>
      </c>
      <c r="G56" s="781"/>
      <c r="H56" s="931"/>
      <c r="I56" s="266" t="s">
        <v>91</v>
      </c>
      <c r="J56" s="272"/>
      <c r="K56" s="273"/>
      <c r="L56" s="298"/>
      <c r="M56" s="301"/>
      <c r="N56" s="376"/>
    </row>
    <row r="57" spans="1:14" s="2" customFormat="1" ht="28.5" customHeight="1" x14ac:dyDescent="0.2">
      <c r="B57" s="264" t="s">
        <v>163</v>
      </c>
      <c r="C57" s="246" t="s">
        <v>205</v>
      </c>
      <c r="D57" s="778">
        <f>'5 risk metrics'!D88</f>
        <v>0</v>
      </c>
      <c r="E57" s="779">
        <f>'5 risk metrics'!F88</f>
        <v>0</v>
      </c>
      <c r="F57" s="780">
        <f>'5 risk metrics'!H88</f>
        <v>0</v>
      </c>
      <c r="G57" s="781"/>
      <c r="H57" s="931"/>
      <c r="I57" s="360" t="s">
        <v>83</v>
      </c>
      <c r="J57" s="361" t="e">
        <f>IF(SUM(COUNTBLANK(D53),COUNTBLANK(D56),COUNTBLANK(D62),COUNTBLANK(D65))=0,(D56-D62-D65)/D53,"-")</f>
        <v>#DIV/0!</v>
      </c>
      <c r="K57" s="362" t="e">
        <f>IF(SUM(COUNTBLANK(E53),COUNTBLANK(E56),COUNTBLANK(E62),COUNTBLANK(E65))=0,(E56-E62-E65)/E53,"-")</f>
        <v>#DIV/0!</v>
      </c>
      <c r="L57" s="363" t="e">
        <f>IF(SUM(COUNTBLANK(F53),COUNTBLANK(F56),COUNTBLANK(F62),COUNTBLANK(F65))=0,(F56-F62-F65)/F53,"-")</f>
        <v>#DIV/0!</v>
      </c>
      <c r="M57" s="364" t="s">
        <v>190</v>
      </c>
      <c r="N57" s="382" t="s">
        <v>306</v>
      </c>
    </row>
    <row r="58" spans="1:14" s="2" customFormat="1" ht="28.5" customHeight="1" x14ac:dyDescent="0.2">
      <c r="B58" s="264" t="s">
        <v>164</v>
      </c>
      <c r="C58" s="246" t="s">
        <v>206</v>
      </c>
      <c r="D58" s="778">
        <f>'5 risk metrics'!D89</f>
        <v>0</v>
      </c>
      <c r="E58" s="779">
        <f>'5 risk metrics'!F89</f>
        <v>0</v>
      </c>
      <c r="F58" s="780">
        <f>'5 risk metrics'!H89</f>
        <v>0</v>
      </c>
      <c r="G58" s="781"/>
      <c r="H58" s="931"/>
      <c r="I58" s="360" t="s">
        <v>84</v>
      </c>
      <c r="J58" s="361" t="e">
        <f t="shared" ref="J58:L59" si="3">IF(SUM(COUNTBLANK(D57),COUNTBLANK(D63))=0,D63/D57,"-")</f>
        <v>#DIV/0!</v>
      </c>
      <c r="K58" s="362" t="e">
        <f t="shared" si="3"/>
        <v>#DIV/0!</v>
      </c>
      <c r="L58" s="363" t="e">
        <f t="shared" si="3"/>
        <v>#DIV/0!</v>
      </c>
      <c r="M58" s="364" t="s">
        <v>191</v>
      </c>
      <c r="N58" s="382" t="s">
        <v>307</v>
      </c>
    </row>
    <row r="59" spans="1:14" s="2" customFormat="1" ht="28.5" customHeight="1" x14ac:dyDescent="0.2">
      <c r="B59" s="412" t="s">
        <v>165</v>
      </c>
      <c r="C59" s="246" t="s">
        <v>278</v>
      </c>
      <c r="D59" s="792">
        <f>'5 risk metrics'!D90</f>
        <v>0</v>
      </c>
      <c r="E59" s="793">
        <f>'5 risk metrics'!F90</f>
        <v>0</v>
      </c>
      <c r="F59" s="794">
        <f>'5 risk metrics'!H90</f>
        <v>0</v>
      </c>
      <c r="G59" s="792"/>
      <c r="H59" s="931"/>
      <c r="I59" s="370" t="s">
        <v>85</v>
      </c>
      <c r="J59" s="361" t="e">
        <f t="shared" si="3"/>
        <v>#DIV/0!</v>
      </c>
      <c r="K59" s="362" t="e">
        <f t="shared" si="3"/>
        <v>#DIV/0!</v>
      </c>
      <c r="L59" s="363" t="e">
        <f t="shared" si="3"/>
        <v>#DIV/0!</v>
      </c>
      <c r="M59" s="371" t="s">
        <v>309</v>
      </c>
      <c r="N59" s="383" t="s">
        <v>308</v>
      </c>
    </row>
    <row r="60" spans="1:14" s="2" customFormat="1" ht="28.5" customHeight="1" x14ac:dyDescent="0.2">
      <c r="B60" s="265" t="s">
        <v>166</v>
      </c>
      <c r="C60" s="247" t="s">
        <v>284</v>
      </c>
      <c r="D60" s="782">
        <f>'5 risk metrics'!D91</f>
        <v>0</v>
      </c>
      <c r="E60" s="783">
        <f>'5 risk metrics'!F91</f>
        <v>0</v>
      </c>
      <c r="F60" s="784">
        <f>'5 risk metrics'!H91</f>
        <v>0</v>
      </c>
      <c r="G60" s="785"/>
      <c r="H60" s="931"/>
      <c r="I60" s="266" t="s">
        <v>89</v>
      </c>
      <c r="J60" s="272"/>
      <c r="K60" s="273"/>
      <c r="L60" s="298"/>
      <c r="M60" s="301"/>
      <c r="N60" s="376"/>
    </row>
    <row r="61" spans="1:14" s="2" customFormat="1" ht="28.5" customHeight="1" x14ac:dyDescent="0.2">
      <c r="B61" s="266" t="s">
        <v>48</v>
      </c>
      <c r="C61" s="130"/>
      <c r="D61" s="220"/>
      <c r="E61" s="221"/>
      <c r="F61" s="291"/>
      <c r="G61" s="220"/>
      <c r="H61" s="931"/>
      <c r="I61" s="360" t="s">
        <v>177</v>
      </c>
      <c r="J61" s="361" t="e">
        <f>IF(SUM(COUNTBLANK(D53),COUNTBLANK(D60),COUNTBLANK(D64))=0,(D53-D60+D64)/D53,"-")</f>
        <v>#DIV/0!</v>
      </c>
      <c r="K61" s="362" t="e">
        <f>IF(SUM(COUNTBLANK(E53),COUNTBLANK(E60),COUNTBLANK(E64))=0,(E53-E60+E64)/E53,"-")</f>
        <v>#DIV/0!</v>
      </c>
      <c r="L61" s="363" t="e">
        <f>IF(SUM(COUNTBLANK(F53),COUNTBLANK(F60),COUNTBLANK(F64))=0,(F53-F60+F64)/F53,"-")</f>
        <v>#DIV/0!</v>
      </c>
      <c r="M61" s="364" t="s">
        <v>312</v>
      </c>
      <c r="N61" s="383" t="s">
        <v>310</v>
      </c>
    </row>
    <row r="62" spans="1:14" s="70" customFormat="1" ht="28.5" customHeight="1" x14ac:dyDescent="0.2">
      <c r="A62" s="69"/>
      <c r="B62" s="264" t="s">
        <v>167</v>
      </c>
      <c r="C62" s="246" t="s">
        <v>289</v>
      </c>
      <c r="D62" s="778">
        <f>'5 risk metrics'!D94</f>
        <v>0</v>
      </c>
      <c r="E62" s="779">
        <f>'5 risk metrics'!F94</f>
        <v>0</v>
      </c>
      <c r="F62" s="780">
        <f>'5 risk metrics'!H94</f>
        <v>0</v>
      </c>
      <c r="G62" s="781"/>
      <c r="H62" s="78"/>
      <c r="I62" s="360" t="s">
        <v>280</v>
      </c>
      <c r="J62" s="361" t="e">
        <f>IF(SUM(COUNTBLANK(D53),COUNTBLANK(D59),COUNTBLANK(D64))=0,(D53-D59+D64)/D53,"-")</f>
        <v>#DIV/0!</v>
      </c>
      <c r="K62" s="362" t="e">
        <f>IF(SUM(COUNTBLANK(E53),COUNTBLANK(E59),COUNTBLANK(E64))=0,(E53-E59+E64)/E53,"-")</f>
        <v>#DIV/0!</v>
      </c>
      <c r="L62" s="363" t="e">
        <f>IF(SUM(COUNTBLANK(F53),COUNTBLANK(F59),COUNTBLANK(F64))=0,(F53-F59+F64)/F53,"-")</f>
        <v>#DIV/0!</v>
      </c>
      <c r="M62" s="364" t="s">
        <v>313</v>
      </c>
      <c r="N62" s="383" t="s">
        <v>311</v>
      </c>
    </row>
    <row r="63" spans="1:14" s="2" customFormat="1" ht="28.5" customHeight="1" x14ac:dyDescent="0.2">
      <c r="B63" s="264" t="s">
        <v>168</v>
      </c>
      <c r="C63" s="246" t="s">
        <v>290</v>
      </c>
      <c r="D63" s="778">
        <f>'5 risk metrics'!D95</f>
        <v>0</v>
      </c>
      <c r="E63" s="779">
        <f>'5 risk metrics'!F95</f>
        <v>0</v>
      </c>
      <c r="F63" s="780">
        <f>'5 risk metrics'!H95</f>
        <v>0</v>
      </c>
      <c r="G63" s="781"/>
      <c r="H63" s="931"/>
      <c r="I63" s="360" t="s">
        <v>281</v>
      </c>
      <c r="J63" s="361" t="e">
        <f>IF(SUM(COUNTBLANK(D59),COUNTBLANK(D64))=0,D64/D59,"-")</f>
        <v>#DIV/0!</v>
      </c>
      <c r="K63" s="362" t="e">
        <f>IF(SUM(COUNTBLANK(E59),COUNTBLANK(E64))=0,E64/E59,"-")</f>
        <v>#DIV/0!</v>
      </c>
      <c r="L63" s="363" t="e">
        <f>IF(SUM(COUNTBLANK(F59),COUNTBLANK(F64))=0,F64/F59,"-")</f>
        <v>#DIV/0!</v>
      </c>
      <c r="M63" s="364" t="s">
        <v>192</v>
      </c>
      <c r="N63" s="383" t="s">
        <v>314</v>
      </c>
    </row>
    <row r="64" spans="1:14" s="2" customFormat="1" ht="28.5" customHeight="1" x14ac:dyDescent="0.2">
      <c r="B64" s="264" t="s">
        <v>169</v>
      </c>
      <c r="C64" s="246" t="s">
        <v>291</v>
      </c>
      <c r="D64" s="778">
        <f>'5 risk metrics'!D96</f>
        <v>0</v>
      </c>
      <c r="E64" s="779">
        <f>'5 risk metrics'!F96</f>
        <v>0</v>
      </c>
      <c r="F64" s="780">
        <f>'5 risk metrics'!H96</f>
        <v>0</v>
      </c>
      <c r="G64" s="781"/>
      <c r="H64" s="931"/>
      <c r="I64" s="266" t="s">
        <v>86</v>
      </c>
      <c r="J64" s="272"/>
      <c r="K64" s="273"/>
      <c r="L64" s="298"/>
      <c r="M64" s="301"/>
      <c r="N64" s="376"/>
    </row>
    <row r="65" spans="1:14" s="2" customFormat="1" ht="28.5" customHeight="1" x14ac:dyDescent="0.2">
      <c r="B65" s="264" t="s">
        <v>170</v>
      </c>
      <c r="C65" s="254" t="s">
        <v>305</v>
      </c>
      <c r="D65" s="778">
        <f>'5 risk metrics'!D98</f>
        <v>0</v>
      </c>
      <c r="E65" s="779">
        <f>'5 risk metrics'!F98</f>
        <v>0</v>
      </c>
      <c r="F65" s="780">
        <f>'5 risk metrics'!H98</f>
        <v>0</v>
      </c>
      <c r="G65" s="781"/>
      <c r="H65" s="931"/>
      <c r="I65" s="360" t="s">
        <v>178</v>
      </c>
      <c r="J65" s="361" t="e">
        <f>IF(SUM(COUNTBLANK(D53),COUNTBLANK(D67),COUNTBLANK(D68))=0,D68/(D53+D67),"-")</f>
        <v>#DIV/0!</v>
      </c>
      <c r="K65" s="362" t="e">
        <f>IF(SUM(COUNTBLANK(E53),COUNTBLANK(E67),COUNTBLANK(E68))=0,E68/(E53+E67),"-")</f>
        <v>#DIV/0!</v>
      </c>
      <c r="L65" s="363" t="e">
        <f>IF(SUM(COUNTBLANK(F53),COUNTBLANK(F67),COUNTBLANK(F68))=0,F68/(F53+F67),"-")</f>
        <v>#DIV/0!</v>
      </c>
      <c r="M65" s="364" t="s">
        <v>193</v>
      </c>
      <c r="N65" s="383" t="s">
        <v>219</v>
      </c>
    </row>
    <row r="66" spans="1:14" s="2" customFormat="1" ht="28.5" customHeight="1" x14ac:dyDescent="0.2">
      <c r="B66" s="266" t="s">
        <v>49</v>
      </c>
      <c r="C66" s="130"/>
      <c r="D66" s="220"/>
      <c r="E66" s="221"/>
      <c r="F66" s="291"/>
      <c r="G66" s="220"/>
      <c r="H66" s="931"/>
      <c r="I66" s="266" t="s">
        <v>90</v>
      </c>
      <c r="J66" s="272"/>
      <c r="K66" s="273"/>
      <c r="L66" s="298"/>
      <c r="M66" s="301"/>
      <c r="N66" s="376"/>
    </row>
    <row r="67" spans="1:14" s="2" customFormat="1" ht="28.5" customHeight="1" x14ac:dyDescent="0.2">
      <c r="B67" s="264" t="s">
        <v>171</v>
      </c>
      <c r="C67" s="246" t="s">
        <v>50</v>
      </c>
      <c r="D67" s="778">
        <f>'5 risk metrics'!D101</f>
        <v>0</v>
      </c>
      <c r="E67" s="779">
        <f>'5 risk metrics'!F101</f>
        <v>0</v>
      </c>
      <c r="F67" s="780">
        <f>'5 risk metrics'!H101</f>
        <v>0</v>
      </c>
      <c r="G67" s="781"/>
      <c r="H67" s="931"/>
      <c r="I67" s="360" t="s">
        <v>87</v>
      </c>
      <c r="J67" s="361" t="e">
        <f>IF(SUM(COUNTBLANK(D53),COUNTBLANK(D65))=0,D53/D65,"-")</f>
        <v>#DIV/0!</v>
      </c>
      <c r="K67" s="362" t="e">
        <f>IF(SUM(COUNTBLANK(E53),COUNTBLANK(E65))=0,E53/E65,"-")</f>
        <v>#DIV/0!</v>
      </c>
      <c r="L67" s="363" t="e">
        <f>IF(SUM(COUNTBLANK(F53),COUNTBLANK(F65))=0,F53/F65,"-")</f>
        <v>#DIV/0!</v>
      </c>
      <c r="M67" s="364" t="s">
        <v>196</v>
      </c>
      <c r="N67" s="382" t="s">
        <v>220</v>
      </c>
    </row>
    <row r="68" spans="1:14" s="2" customFormat="1" ht="28.5" customHeight="1" thickBot="1" x14ac:dyDescent="0.25">
      <c r="B68" s="265" t="s">
        <v>172</v>
      </c>
      <c r="C68" s="698" t="s">
        <v>473</v>
      </c>
      <c r="D68" s="782">
        <f>'5 risk metrics'!D102</f>
        <v>0</v>
      </c>
      <c r="E68" s="783">
        <f>'5 risk metrics'!F102</f>
        <v>0</v>
      </c>
      <c r="F68" s="784">
        <f>'5 risk metrics'!H102</f>
        <v>0</v>
      </c>
      <c r="G68" s="785"/>
      <c r="H68" s="931"/>
      <c r="I68" s="365" t="s">
        <v>88</v>
      </c>
      <c r="J68" s="366" t="e">
        <f>IF(SUM(COUNTBLANK(D53),COUNTBLANK(D65),COUNTBLANK(D67))=0,(D53+D67)/D65,"-")</f>
        <v>#DIV/0!</v>
      </c>
      <c r="K68" s="367" t="e">
        <f>IF(SUM(COUNTBLANK(E53),COUNTBLANK(E65),COUNTBLANK(E67))=0,(E53+E67)/E65,"-")</f>
        <v>#DIV/0!</v>
      </c>
      <c r="L68" s="368" t="e">
        <f>IF(SUM(COUNTBLANK(F53),COUNTBLANK(F65),COUNTBLANK(F67))=0,(F53+F67)/F65,"-")</f>
        <v>#DIV/0!</v>
      </c>
      <c r="M68" s="369" t="s">
        <v>197</v>
      </c>
      <c r="N68" s="384" t="s">
        <v>221</v>
      </c>
    </row>
    <row r="69" spans="1:14" s="2" customFormat="1" ht="28.5" customHeight="1" x14ac:dyDescent="0.2">
      <c r="B69" s="699" t="s">
        <v>173</v>
      </c>
      <c r="C69" s="700" t="s">
        <v>497</v>
      </c>
      <c r="D69" s="786">
        <f>'5 risk metrics'!D103</f>
        <v>0</v>
      </c>
      <c r="E69" s="787">
        <f>'5 risk metrics'!F103</f>
        <v>0</v>
      </c>
      <c r="F69" s="788">
        <f>'5 risk metrics'!H103</f>
        <v>0</v>
      </c>
      <c r="G69" s="701"/>
      <c r="H69" s="931"/>
    </row>
    <row r="70" spans="1:14" s="2" customFormat="1" ht="28.5" customHeight="1" thickBot="1" x14ac:dyDescent="0.25">
      <c r="B70" s="268" t="s">
        <v>174</v>
      </c>
      <c r="C70" s="292" t="s">
        <v>495</v>
      </c>
      <c r="D70" s="789">
        <f>'5 risk metrics'!D104</f>
        <v>0</v>
      </c>
      <c r="E70" s="790">
        <f>'5 risk metrics'!F104</f>
        <v>0</v>
      </c>
      <c r="F70" s="791">
        <f>'5 risk metrics'!H104</f>
        <v>0</v>
      </c>
      <c r="G70" s="293"/>
      <c r="H70" s="931"/>
    </row>
    <row r="71" spans="1:14" s="2" customFormat="1" ht="51" x14ac:dyDescent="0.2">
      <c r="B71" s="1905" t="s">
        <v>571</v>
      </c>
      <c r="C71" s="1905"/>
      <c r="D71" s="981" t="str">
        <f>IF(NOT(D53=D56+D57),"Long- and short-term assets don't add up to Total AUM; ","")</f>
        <v/>
      </c>
      <c r="E71" s="995" t="str">
        <f t="shared" ref="E71:F71" si="4">IF(NOT(E53=E56+E57),"Long- and short-term assets don't add up to Total AUM; ","")</f>
        <v/>
      </c>
      <c r="F71" s="995" t="str">
        <f t="shared" si="4"/>
        <v/>
      </c>
      <c r="G71" s="930"/>
      <c r="H71" s="933"/>
    </row>
    <row r="72" spans="1:14" s="2" customFormat="1" ht="14.25" x14ac:dyDescent="0.2">
      <c r="B72" s="928"/>
      <c r="C72" s="927"/>
      <c r="D72" s="981" t="str">
        <f>IF(D57&lt;D58,"ST assets (≤12m) should be equal to or higher than ST assets (≤3m); ","")</f>
        <v/>
      </c>
      <c r="E72" s="995" t="str">
        <f t="shared" ref="E72:F72" si="5">IF(E57&lt;E58,"ST assets (≤12m) should be equal to or higher than ST assets (≤3m); ","")</f>
        <v/>
      </c>
      <c r="F72" s="995" t="str">
        <f t="shared" si="5"/>
        <v/>
      </c>
      <c r="G72" s="930"/>
      <c r="H72" s="933"/>
    </row>
    <row r="73" spans="1:14" s="2" customFormat="1" ht="38.25" x14ac:dyDescent="0.2">
      <c r="B73" s="928"/>
      <c r="C73" s="927"/>
      <c r="D73" s="981" t="str">
        <f>IF(NOT(D53=D62+D63+D65),"Liabilities plus equity don't add up to Total AUM; ","")</f>
        <v/>
      </c>
      <c r="E73" s="995" t="str">
        <f t="shared" ref="E73:F73" si="6">IF(NOT(E53=E62+E63+E65),"Liabilities plus equity don't add up to Total AUM; ","")</f>
        <v/>
      </c>
      <c r="F73" s="995" t="str">
        <f t="shared" si="6"/>
        <v/>
      </c>
      <c r="G73" s="930"/>
      <c r="H73" s="933"/>
    </row>
    <row r="74" spans="1:14" s="2" customFormat="1" ht="14.25" x14ac:dyDescent="0.2">
      <c r="B74" s="928"/>
      <c r="C74" s="927"/>
      <c r="D74" s="1030" t="str">
        <f>IF(D59&lt;D60,"Liquid assets (broad definition) should be equal to or bigger than Liquid assets (narrow definiton).","")</f>
        <v/>
      </c>
      <c r="E74" s="1030" t="str">
        <f t="shared" ref="E74:F74" si="7">IF(E59&lt;E60,"Liquid assets (broad definition) should be equal to or bigger than Liquid assets (narrow definiton).","")</f>
        <v/>
      </c>
      <c r="F74" s="1030" t="str">
        <f t="shared" si="7"/>
        <v/>
      </c>
      <c r="G74" s="930"/>
      <c r="H74" s="1029"/>
    </row>
    <row r="75" spans="1:14" s="20" customFormat="1" ht="20.100000000000001" customHeight="1" x14ac:dyDescent="0.2">
      <c r="A75" s="3"/>
      <c r="B75" s="3"/>
      <c r="C75" s="217"/>
      <c r="D75" s="727"/>
      <c r="E75" s="727"/>
      <c r="F75" s="727"/>
      <c r="G75" s="727"/>
      <c r="H75" s="727"/>
      <c r="I75" s="727"/>
      <c r="J75" s="727"/>
      <c r="K75" s="727"/>
      <c r="L75" s="727"/>
      <c r="M75" s="727"/>
    </row>
    <row r="76" spans="1:14" s="2" customFormat="1" ht="20.100000000000001" customHeight="1" x14ac:dyDescent="0.2">
      <c r="C76" s="7"/>
      <c r="D76" s="7"/>
      <c r="E76" s="7"/>
      <c r="F76" s="7"/>
      <c r="G76" s="7"/>
      <c r="H76" s="7"/>
      <c r="I76" s="7"/>
      <c r="J76" s="7"/>
      <c r="K76" s="7"/>
      <c r="L76" s="7"/>
      <c r="M76" s="7"/>
    </row>
    <row r="77" spans="1:14" s="2" customFormat="1" ht="14.25" customHeight="1" x14ac:dyDescent="0.25">
      <c r="B77" s="123" t="s">
        <v>120</v>
      </c>
      <c r="C77" s="120"/>
      <c r="D77" s="7"/>
      <c r="E77" s="7"/>
      <c r="F77" s="7"/>
      <c r="G77" s="7"/>
      <c r="H77" s="7"/>
      <c r="I77" s="7"/>
      <c r="J77" s="7"/>
      <c r="K77" s="7"/>
      <c r="L77" s="7"/>
      <c r="M77" s="7"/>
    </row>
    <row r="78" spans="1:14" s="2" customFormat="1" ht="9.9499999999999993" customHeight="1" x14ac:dyDescent="0.2">
      <c r="C78" s="7"/>
      <c r="D78" s="7"/>
      <c r="E78" s="7"/>
      <c r="F78" s="7"/>
      <c r="G78" s="7"/>
      <c r="H78" s="7"/>
      <c r="I78" s="7"/>
      <c r="J78" s="7"/>
      <c r="K78" s="7"/>
      <c r="L78" s="7"/>
      <c r="M78" s="7"/>
    </row>
    <row r="79" spans="1:14" s="2" customFormat="1" ht="34.35" customHeight="1" x14ac:dyDescent="0.2">
      <c r="B79" s="280" t="s">
        <v>179</v>
      </c>
      <c r="C79" s="278"/>
      <c r="D79" s="281"/>
      <c r="E79" s="282"/>
      <c r="F79" s="281"/>
      <c r="G79" s="281"/>
      <c r="H79" s="76"/>
      <c r="I79" s="277" t="s">
        <v>93</v>
      </c>
      <c r="M79" s="277"/>
    </row>
    <row r="80" spans="1:14" s="2" customFormat="1" ht="14.25" customHeight="1" x14ac:dyDescent="0.2">
      <c r="B80" s="280"/>
      <c r="C80" s="278"/>
      <c r="D80" s="201" t="s">
        <v>1</v>
      </c>
      <c r="E80" s="202" t="s">
        <v>2</v>
      </c>
      <c r="F80" s="201" t="s">
        <v>3</v>
      </c>
      <c r="G80" s="201" t="s">
        <v>97</v>
      </c>
      <c r="H80" s="67"/>
      <c r="I80" s="277"/>
      <c r="J80" s="697"/>
      <c r="K80" s="697"/>
      <c r="L80" s="697"/>
      <c r="M80" s="277"/>
    </row>
    <row r="81" spans="1:14" s="2" customFormat="1" ht="65.849999999999994" customHeight="1" thickBot="1" x14ac:dyDescent="0.3">
      <c r="C81" s="279"/>
      <c r="D81" s="776" t="str">
        <f>'4 classification'!C71</f>
        <v>Broker-Dealers</v>
      </c>
      <c r="E81" s="777" t="s">
        <v>59</v>
      </c>
      <c r="F81" s="932" t="s">
        <v>74</v>
      </c>
      <c r="G81" s="289" t="s">
        <v>198</v>
      </c>
      <c r="H81" s="67"/>
      <c r="J81" s="357" t="str">
        <f>D81</f>
        <v>Broker-Dealers</v>
      </c>
      <c r="K81" s="358" t="str">
        <f>E81</f>
        <v>Entity Type 2</v>
      </c>
      <c r="L81" s="359" t="str">
        <f>F81</f>
        <v>Entity Type 3</v>
      </c>
      <c r="M81" s="302" t="s">
        <v>181</v>
      </c>
      <c r="N81" s="381" t="s">
        <v>217</v>
      </c>
    </row>
    <row r="82" spans="1:14" s="2" customFormat="1" ht="28.5" customHeight="1" x14ac:dyDescent="0.2">
      <c r="B82" s="263" t="s">
        <v>157</v>
      </c>
      <c r="C82" s="222"/>
      <c r="D82" s="218"/>
      <c r="E82" s="219"/>
      <c r="F82" s="290"/>
      <c r="G82" s="218"/>
      <c r="H82" s="931"/>
      <c r="I82" s="271" t="s">
        <v>92</v>
      </c>
      <c r="J82" s="218"/>
      <c r="K82" s="219"/>
      <c r="L82" s="295"/>
      <c r="M82" s="300"/>
      <c r="N82" s="377"/>
    </row>
    <row r="83" spans="1:14" s="2" customFormat="1" ht="28.5" customHeight="1" x14ac:dyDescent="0.2">
      <c r="B83" s="264" t="s">
        <v>159</v>
      </c>
      <c r="C83" s="246" t="s">
        <v>200</v>
      </c>
      <c r="D83" s="778">
        <f>'5 risk metrics'!D84</f>
        <v>0</v>
      </c>
      <c r="E83" s="779">
        <f>'5 risk metrics'!F84</f>
        <v>0</v>
      </c>
      <c r="F83" s="780">
        <f>'5 risk metrics'!H84</f>
        <v>0</v>
      </c>
      <c r="G83" s="781"/>
      <c r="H83" s="931"/>
      <c r="I83" s="342" t="s">
        <v>80</v>
      </c>
      <c r="J83" s="343" t="e">
        <f>IF(SUM(COUNTBLANK(D83),COUNTBLANK(D84))=0,D84/D83,"-")</f>
        <v>#DIV/0!</v>
      </c>
      <c r="K83" s="344" t="e">
        <f>IF(SUM(COUNTBLANK(E83),COUNTBLANK(E84))=0,E84/E83,"-")</f>
        <v>#DIV/0!</v>
      </c>
      <c r="L83" s="345" t="e">
        <f>IF(SUM(COUNTBLANK(F83),COUNTBLANK(F84))=0,F84/F83,"-")</f>
        <v>#DIV/0!</v>
      </c>
      <c r="M83" s="346" t="s">
        <v>188</v>
      </c>
      <c r="N83" s="391" t="s">
        <v>208</v>
      </c>
    </row>
    <row r="84" spans="1:14" s="2" customFormat="1" ht="28.5" customHeight="1" x14ac:dyDescent="0.2">
      <c r="B84" s="264" t="s">
        <v>160</v>
      </c>
      <c r="C84" s="246" t="s">
        <v>203</v>
      </c>
      <c r="D84" s="778">
        <f>'5 risk metrics'!D85</f>
        <v>0</v>
      </c>
      <c r="E84" s="779">
        <f>'5 risk metrics'!F85</f>
        <v>0</v>
      </c>
      <c r="F84" s="780">
        <f>'5 risk metrics'!H85</f>
        <v>0</v>
      </c>
      <c r="G84" s="781"/>
      <c r="H84" s="931"/>
      <c r="I84" s="342" t="s">
        <v>82</v>
      </c>
      <c r="J84" s="343" t="e">
        <f>IF(SUM(COUNTBLANK(D83),COUNTBLANK(D85))=0,D85/D83,"-")</f>
        <v>#DIV/0!</v>
      </c>
      <c r="K84" s="344" t="e">
        <f>IF(SUM(COUNTBLANK(E83),COUNTBLANK(E85))=0,E85/E83,"-")</f>
        <v>#DIV/0!</v>
      </c>
      <c r="L84" s="345" t="e">
        <f>IF(SUM(COUNTBLANK(F83),COUNTBLANK(F85))=0,F85/F83,"-")</f>
        <v>#DIV/0!</v>
      </c>
      <c r="M84" s="346" t="s">
        <v>182</v>
      </c>
      <c r="N84" s="391" t="s">
        <v>209</v>
      </c>
    </row>
    <row r="85" spans="1:14" s="2" customFormat="1" ht="28.5" customHeight="1" x14ac:dyDescent="0.2">
      <c r="B85" s="264" t="s">
        <v>161</v>
      </c>
      <c r="C85" s="375" t="s">
        <v>207</v>
      </c>
      <c r="D85" s="778">
        <f>'5 risk metrics'!D86</f>
        <v>0</v>
      </c>
      <c r="E85" s="779">
        <f>'5 risk metrics'!F86</f>
        <v>0</v>
      </c>
      <c r="F85" s="780">
        <f>'5 risk metrics'!H86</f>
        <v>0</v>
      </c>
      <c r="G85" s="781"/>
      <c r="H85" s="931"/>
      <c r="I85" s="355" t="s">
        <v>81</v>
      </c>
      <c r="J85" s="352" t="e">
        <f>IF(SUM(COUNTBLANK(D83),COUNTBLANK(D84),COUNTBLANK(D97),COUNTBLANK(D98))=0,(D84+D98)/(D83+D97),"-")</f>
        <v>#DIV/0!</v>
      </c>
      <c r="K85" s="353" t="e">
        <f>IF(SUM(COUNTBLANK(E83),COUNTBLANK(E84),COUNTBLANK(E97),COUNTBLANK(E98))=0,(E84+E98)/(E83+E97),"-")</f>
        <v>#DIV/0!</v>
      </c>
      <c r="L85" s="354" t="e">
        <f>IF(SUM(COUNTBLANK(F83),COUNTBLANK(F84),COUNTBLANK(F97),COUNTBLANK(F98))=0,(F84+F98)/(F83+F97),"-")</f>
        <v>#DIV/0!</v>
      </c>
      <c r="M85" s="356" t="s">
        <v>189</v>
      </c>
      <c r="N85" s="393" t="s">
        <v>218</v>
      </c>
    </row>
    <row r="86" spans="1:14" s="2" customFormat="1" ht="28.5" customHeight="1" x14ac:dyDescent="0.2">
      <c r="B86" s="264" t="s">
        <v>162</v>
      </c>
      <c r="C86" s="254" t="s">
        <v>204</v>
      </c>
      <c r="D86" s="778">
        <f>'5 risk metrics'!D87</f>
        <v>0</v>
      </c>
      <c r="E86" s="779">
        <f>'5 risk metrics'!F87</f>
        <v>0</v>
      </c>
      <c r="F86" s="780">
        <f>'5 risk metrics'!H87</f>
        <v>0</v>
      </c>
      <c r="G86" s="781"/>
      <c r="H86" s="931"/>
      <c r="I86" s="266" t="s">
        <v>91</v>
      </c>
      <c r="J86" s="272"/>
      <c r="K86" s="273"/>
      <c r="L86" s="298"/>
      <c r="M86" s="301"/>
      <c r="N86" s="376"/>
    </row>
    <row r="87" spans="1:14" s="2" customFormat="1" ht="28.5" customHeight="1" x14ac:dyDescent="0.2">
      <c r="B87" s="264" t="s">
        <v>163</v>
      </c>
      <c r="C87" s="246" t="s">
        <v>205</v>
      </c>
      <c r="D87" s="778">
        <f>'5 risk metrics'!D88</f>
        <v>0</v>
      </c>
      <c r="E87" s="779">
        <f>'5 risk metrics'!F88</f>
        <v>0</v>
      </c>
      <c r="F87" s="780">
        <f>'5 risk metrics'!H88</f>
        <v>0</v>
      </c>
      <c r="G87" s="781"/>
      <c r="H87" s="931"/>
      <c r="I87" s="342" t="s">
        <v>83</v>
      </c>
      <c r="J87" s="343" t="e">
        <f>IF(SUM(COUNTBLANK(D83),COUNTBLANK(D86),COUNTBLANK(D92),COUNTBLANK(D95))=0,(D86-D92-D95)/D83,"-")</f>
        <v>#DIV/0!</v>
      </c>
      <c r="K87" s="344" t="e">
        <f>IF(SUM(COUNTBLANK(E83),COUNTBLANK(E86),COUNTBLANK(E92),COUNTBLANK(E95))=0,(E86-E92-E95)/E83,"-")</f>
        <v>#DIV/0!</v>
      </c>
      <c r="L87" s="345" t="e">
        <f>IF(SUM(COUNTBLANK(F83),COUNTBLANK(F86),COUNTBLANK(F92),COUNTBLANK(F95))=0,(F86-F92-F95)/F83,"-")</f>
        <v>#DIV/0!</v>
      </c>
      <c r="M87" s="346" t="s">
        <v>190</v>
      </c>
      <c r="N87" s="391" t="s">
        <v>306</v>
      </c>
    </row>
    <row r="88" spans="1:14" s="2" customFormat="1" ht="28.5" customHeight="1" x14ac:dyDescent="0.2">
      <c r="B88" s="264" t="s">
        <v>164</v>
      </c>
      <c r="C88" s="246" t="s">
        <v>206</v>
      </c>
      <c r="D88" s="778">
        <f>'5 risk metrics'!D89</f>
        <v>0</v>
      </c>
      <c r="E88" s="779">
        <f>'5 risk metrics'!F89</f>
        <v>0</v>
      </c>
      <c r="F88" s="780">
        <f>'5 risk metrics'!H89</f>
        <v>0</v>
      </c>
      <c r="G88" s="781"/>
      <c r="H88" s="931"/>
      <c r="I88" s="342" t="s">
        <v>84</v>
      </c>
      <c r="J88" s="343" t="e">
        <f t="shared" ref="J88:L89" si="8">IF(SUM(COUNTBLANK(D87),COUNTBLANK(D93))=0,D93/D87,"-")</f>
        <v>#DIV/0!</v>
      </c>
      <c r="K88" s="344" t="e">
        <f t="shared" si="8"/>
        <v>#DIV/0!</v>
      </c>
      <c r="L88" s="345" t="e">
        <f t="shared" si="8"/>
        <v>#DIV/0!</v>
      </c>
      <c r="M88" s="346" t="s">
        <v>191</v>
      </c>
      <c r="N88" s="391" t="s">
        <v>315</v>
      </c>
    </row>
    <row r="89" spans="1:14" s="2" customFormat="1" ht="28.5" customHeight="1" x14ac:dyDescent="0.2">
      <c r="B89" s="264" t="s">
        <v>165</v>
      </c>
      <c r="C89" s="246" t="s">
        <v>278</v>
      </c>
      <c r="D89" s="792">
        <f>'5 risk metrics'!D90</f>
        <v>0</v>
      </c>
      <c r="E89" s="793">
        <f>'5 risk metrics'!F90</f>
        <v>0</v>
      </c>
      <c r="F89" s="794">
        <f>'5 risk metrics'!H90</f>
        <v>0</v>
      </c>
      <c r="G89" s="792"/>
      <c r="H89" s="931"/>
      <c r="I89" s="355" t="s">
        <v>85</v>
      </c>
      <c r="J89" s="352" t="e">
        <f t="shared" si="8"/>
        <v>#DIV/0!</v>
      </c>
      <c r="K89" s="353" t="e">
        <f t="shared" si="8"/>
        <v>#DIV/0!</v>
      </c>
      <c r="L89" s="354" t="e">
        <f t="shared" si="8"/>
        <v>#DIV/0!</v>
      </c>
      <c r="M89" s="356" t="s">
        <v>309</v>
      </c>
      <c r="N89" s="393" t="s">
        <v>316</v>
      </c>
    </row>
    <row r="90" spans="1:14" s="2" customFormat="1" ht="28.5" customHeight="1" x14ac:dyDescent="0.2">
      <c r="B90" s="265" t="s">
        <v>166</v>
      </c>
      <c r="C90" s="247" t="s">
        <v>284</v>
      </c>
      <c r="D90" s="782">
        <f>'5 risk metrics'!D91</f>
        <v>0</v>
      </c>
      <c r="E90" s="783">
        <f>'5 risk metrics'!F91</f>
        <v>0</v>
      </c>
      <c r="F90" s="784">
        <f>'5 risk metrics'!H91</f>
        <v>0</v>
      </c>
      <c r="G90" s="785"/>
      <c r="H90" s="931"/>
      <c r="I90" s="266" t="s">
        <v>89</v>
      </c>
      <c r="J90" s="272"/>
      <c r="K90" s="273"/>
      <c r="L90" s="298"/>
      <c r="M90" s="301"/>
      <c r="N90" s="376"/>
    </row>
    <row r="91" spans="1:14" s="2" customFormat="1" ht="28.5" customHeight="1" x14ac:dyDescent="0.2">
      <c r="B91" s="266" t="s">
        <v>48</v>
      </c>
      <c r="C91" s="130"/>
      <c r="D91" s="220"/>
      <c r="E91" s="221"/>
      <c r="F91" s="291"/>
      <c r="G91" s="220"/>
      <c r="H91" s="931"/>
      <c r="I91" s="342" t="s">
        <v>177</v>
      </c>
      <c r="J91" s="343" t="e">
        <f>IF(SUM(COUNTBLANK(D83),COUNTBLANK(D90),COUNTBLANK(D94))=0,(D83-D90+D94)/D83,"-")</f>
        <v>#DIV/0!</v>
      </c>
      <c r="K91" s="344" t="e">
        <f>IF(SUM(COUNTBLANK(E83),COUNTBLANK(E90),COUNTBLANK(E94))=0,(E83-E90+E94)/E83,"-")</f>
        <v>#DIV/0!</v>
      </c>
      <c r="L91" s="345" t="e">
        <f>IF(SUM(COUNTBLANK(F83),COUNTBLANK(F90),COUNTBLANK(F94))=0,(F83-F90+F94)/F83,"-")</f>
        <v>#DIV/0!</v>
      </c>
      <c r="M91" s="346" t="s">
        <v>312</v>
      </c>
      <c r="N91" s="393" t="s">
        <v>310</v>
      </c>
    </row>
    <row r="92" spans="1:14" s="70" customFormat="1" ht="28.5" customHeight="1" x14ac:dyDescent="0.2">
      <c r="A92" s="69"/>
      <c r="B92" s="264" t="s">
        <v>167</v>
      </c>
      <c r="C92" s="246" t="s">
        <v>289</v>
      </c>
      <c r="D92" s="778">
        <f>'5 risk metrics'!D94</f>
        <v>0</v>
      </c>
      <c r="E92" s="779">
        <f>'5 risk metrics'!F94</f>
        <v>0</v>
      </c>
      <c r="F92" s="780">
        <f>'5 risk metrics'!H94</f>
        <v>0</v>
      </c>
      <c r="G92" s="781"/>
      <c r="H92" s="78"/>
      <c r="I92" s="342" t="s">
        <v>280</v>
      </c>
      <c r="J92" s="343" t="e">
        <f>IF(SUM(COUNTBLANK(D83),COUNTBLANK(D89),COUNTBLANK(D94))=0,(D83-D89+D94)/D83,"-")</f>
        <v>#DIV/0!</v>
      </c>
      <c r="K92" s="344" t="e">
        <f>IF(SUM(COUNTBLANK(E83),COUNTBLANK(E89),COUNTBLANK(E94))=0,(E83-E89+E94)/E83,"-")</f>
        <v>#DIV/0!</v>
      </c>
      <c r="L92" s="345" t="e">
        <f>IF(SUM(COUNTBLANK(F83),COUNTBLANK(F89),COUNTBLANK(F94))=0,(F83-F89+F94)/F83,"-")</f>
        <v>#DIV/0!</v>
      </c>
      <c r="M92" s="346" t="s">
        <v>313</v>
      </c>
      <c r="N92" s="393" t="s">
        <v>311</v>
      </c>
    </row>
    <row r="93" spans="1:14" s="2" customFormat="1" ht="28.5" customHeight="1" x14ac:dyDescent="0.2">
      <c r="B93" s="264" t="s">
        <v>168</v>
      </c>
      <c r="C93" s="246" t="s">
        <v>290</v>
      </c>
      <c r="D93" s="778">
        <f>'5 risk metrics'!D95</f>
        <v>0</v>
      </c>
      <c r="E93" s="779">
        <f>'5 risk metrics'!F95</f>
        <v>0</v>
      </c>
      <c r="F93" s="780">
        <f>'5 risk metrics'!H95</f>
        <v>0</v>
      </c>
      <c r="G93" s="781"/>
      <c r="H93" s="931"/>
      <c r="I93" s="342" t="s">
        <v>281</v>
      </c>
      <c r="J93" s="352" t="e">
        <f>IF(SUM(COUNTBLANK(D89),COUNTBLANK(D94))=0,D94/D89,"-")</f>
        <v>#DIV/0!</v>
      </c>
      <c r="K93" s="353" t="e">
        <f>IF(SUM(COUNTBLANK(E89),COUNTBLANK(E94))=0,E94/E89,"-")</f>
        <v>#DIV/0!</v>
      </c>
      <c r="L93" s="354" t="e">
        <f>IF(SUM(COUNTBLANK(F89),COUNTBLANK(F94))=0,F94/F89,"-")</f>
        <v>#DIV/0!</v>
      </c>
      <c r="M93" s="346" t="s">
        <v>192</v>
      </c>
      <c r="N93" s="393" t="s">
        <v>317</v>
      </c>
    </row>
    <row r="94" spans="1:14" s="2" customFormat="1" ht="28.5" customHeight="1" x14ac:dyDescent="0.2">
      <c r="B94" s="264" t="s">
        <v>169</v>
      </c>
      <c r="C94" s="246" t="s">
        <v>291</v>
      </c>
      <c r="D94" s="778">
        <f>'5 risk metrics'!D96</f>
        <v>0</v>
      </c>
      <c r="E94" s="779">
        <f>'5 risk metrics'!F96</f>
        <v>0</v>
      </c>
      <c r="F94" s="780">
        <f>'5 risk metrics'!H96</f>
        <v>0</v>
      </c>
      <c r="G94" s="781"/>
      <c r="H94" s="931"/>
      <c r="I94" s="266" t="s">
        <v>86</v>
      </c>
      <c r="J94" s="272"/>
      <c r="K94" s="273"/>
      <c r="L94" s="298"/>
      <c r="M94" s="301"/>
      <c r="N94" s="376"/>
    </row>
    <row r="95" spans="1:14" s="2" customFormat="1" ht="28.5" customHeight="1" x14ac:dyDescent="0.2">
      <c r="B95" s="264" t="s">
        <v>170</v>
      </c>
      <c r="C95" s="254" t="s">
        <v>305</v>
      </c>
      <c r="D95" s="778">
        <f>'5 risk metrics'!D98</f>
        <v>0</v>
      </c>
      <c r="E95" s="779">
        <f>'5 risk metrics'!F98</f>
        <v>0</v>
      </c>
      <c r="F95" s="780">
        <f>'5 risk metrics'!H98</f>
        <v>0</v>
      </c>
      <c r="G95" s="781"/>
      <c r="H95" s="931"/>
      <c r="I95" s="342" t="s">
        <v>178</v>
      </c>
      <c r="J95" s="352" t="e">
        <f>IF(SUM(COUNTBLANK(D83),COUNTBLANK(D97),COUNTBLANK(D98))=0,D98/(D83+D97),"-")</f>
        <v>#DIV/0!</v>
      </c>
      <c r="K95" s="353" t="e">
        <f>IF(SUM(COUNTBLANK(E83),COUNTBLANK(E97),COUNTBLANK(E98))=0,E98/(E83+E97),"-")</f>
        <v>#DIV/0!</v>
      </c>
      <c r="L95" s="354" t="e">
        <f>IF(SUM(COUNTBLANK(F83),COUNTBLANK(F97),COUNTBLANK(F98))=0,F98/(F83+F97),"-")</f>
        <v>#DIV/0!</v>
      </c>
      <c r="M95" s="346" t="s">
        <v>193</v>
      </c>
      <c r="N95" s="393" t="s">
        <v>219</v>
      </c>
    </row>
    <row r="96" spans="1:14" s="2" customFormat="1" ht="28.5" customHeight="1" x14ac:dyDescent="0.2">
      <c r="B96" s="266" t="s">
        <v>49</v>
      </c>
      <c r="C96" s="130"/>
      <c r="D96" s="220"/>
      <c r="E96" s="221"/>
      <c r="F96" s="291"/>
      <c r="G96" s="220"/>
      <c r="H96" s="931"/>
      <c r="I96" s="266" t="s">
        <v>90</v>
      </c>
      <c r="J96" s="272"/>
      <c r="K96" s="273"/>
      <c r="L96" s="298"/>
      <c r="M96" s="301"/>
      <c r="N96" s="376"/>
    </row>
    <row r="97" spans="1:14" s="2" customFormat="1" ht="28.5" customHeight="1" x14ac:dyDescent="0.2">
      <c r="B97" s="264" t="s">
        <v>171</v>
      </c>
      <c r="C97" s="246" t="s">
        <v>50</v>
      </c>
      <c r="D97" s="778">
        <f>'5 risk metrics'!D101</f>
        <v>0</v>
      </c>
      <c r="E97" s="779">
        <f>'5 risk metrics'!F101</f>
        <v>0</v>
      </c>
      <c r="F97" s="780">
        <f>'5 risk metrics'!H101</f>
        <v>0</v>
      </c>
      <c r="G97" s="781"/>
      <c r="H97" s="931"/>
      <c r="I97" s="342" t="s">
        <v>87</v>
      </c>
      <c r="J97" s="343" t="e">
        <f>IF(SUM(COUNTBLANK(D83),COUNTBLANK(D95))=0,D83/D95,"-")</f>
        <v>#DIV/0!</v>
      </c>
      <c r="K97" s="344" t="e">
        <f>IF(SUM(COUNTBLANK(E83),COUNTBLANK(E95))=0,E83/E95,"-")</f>
        <v>#DIV/0!</v>
      </c>
      <c r="L97" s="345" t="e">
        <f>IF(SUM(COUNTBLANK(F83),COUNTBLANK(F95))=0,F83/F95,"-")</f>
        <v>#DIV/0!</v>
      </c>
      <c r="M97" s="346" t="s">
        <v>196</v>
      </c>
      <c r="N97" s="391" t="s">
        <v>220</v>
      </c>
    </row>
    <row r="98" spans="1:14" s="2" customFormat="1" ht="28.5" customHeight="1" thickBot="1" x14ac:dyDescent="0.25">
      <c r="B98" s="265" t="s">
        <v>172</v>
      </c>
      <c r="C98" s="698" t="s">
        <v>473</v>
      </c>
      <c r="D98" s="782">
        <f>'5 risk metrics'!D102</f>
        <v>0</v>
      </c>
      <c r="E98" s="783">
        <f>'5 risk metrics'!F102</f>
        <v>0</v>
      </c>
      <c r="F98" s="784">
        <f>'5 risk metrics'!H102</f>
        <v>0</v>
      </c>
      <c r="G98" s="785"/>
      <c r="H98" s="931"/>
      <c r="I98" s="347" t="s">
        <v>88</v>
      </c>
      <c r="J98" s="348" t="e">
        <f>IF(SUM(COUNTBLANK(D83),COUNTBLANK(D95),COUNTBLANK(D97))=0,(D83+D97)/D95,"-")</f>
        <v>#DIV/0!</v>
      </c>
      <c r="K98" s="349" t="e">
        <f>IF(SUM(COUNTBLANK(E83),COUNTBLANK(E95),COUNTBLANK(E97))=0,(E83+E97)/E95,"-")</f>
        <v>#DIV/0!</v>
      </c>
      <c r="L98" s="350" t="e">
        <f>IF(SUM(COUNTBLANK(F83),COUNTBLANK(F95),COUNTBLANK(F97))=0,(F83+F97)/F95,"-")</f>
        <v>#DIV/0!</v>
      </c>
      <c r="M98" s="351" t="s">
        <v>197</v>
      </c>
      <c r="N98" s="392" t="s">
        <v>221</v>
      </c>
    </row>
    <row r="99" spans="1:14" s="2" customFormat="1" ht="28.5" customHeight="1" x14ac:dyDescent="0.2">
      <c r="B99" s="699" t="s">
        <v>173</v>
      </c>
      <c r="C99" s="700" t="s">
        <v>497</v>
      </c>
      <c r="D99" s="786">
        <f>'5 risk metrics'!D103</f>
        <v>0</v>
      </c>
      <c r="E99" s="787">
        <f>'5 risk metrics'!F103</f>
        <v>0</v>
      </c>
      <c r="F99" s="788">
        <f>'5 risk metrics'!H103</f>
        <v>0</v>
      </c>
      <c r="G99" s="701"/>
      <c r="H99" s="931"/>
    </row>
    <row r="100" spans="1:14" s="2" customFormat="1" ht="28.5" customHeight="1" thickBot="1" x14ac:dyDescent="0.25">
      <c r="B100" s="268" t="s">
        <v>174</v>
      </c>
      <c r="C100" s="292" t="s">
        <v>296</v>
      </c>
      <c r="D100" s="789">
        <f>'5 risk metrics'!D104</f>
        <v>0</v>
      </c>
      <c r="E100" s="790">
        <f>'5 risk metrics'!F104</f>
        <v>0</v>
      </c>
      <c r="F100" s="791">
        <f>'5 risk metrics'!H104</f>
        <v>0</v>
      </c>
      <c r="G100" s="293"/>
      <c r="H100" s="931"/>
    </row>
    <row r="101" spans="1:14" s="2" customFormat="1" ht="14.25" x14ac:dyDescent="0.2">
      <c r="B101" s="1905" t="s">
        <v>571</v>
      </c>
      <c r="C101" s="1905"/>
      <c r="D101" s="995" t="str">
        <f>IF(NOT(D83=D86+D87),"Long- and short-term assets don't add up to Total AUM; ","")</f>
        <v/>
      </c>
      <c r="E101" s="995" t="str">
        <f t="shared" ref="E101:F101" si="9">IF(NOT(E83=E86+E87),"Long- and short-term assets don't add up to Total AUM; ","")</f>
        <v/>
      </c>
      <c r="F101" s="995" t="str">
        <f t="shared" si="9"/>
        <v/>
      </c>
      <c r="G101" s="930"/>
      <c r="H101" s="994"/>
    </row>
    <row r="102" spans="1:14" s="2" customFormat="1" ht="14.25" x14ac:dyDescent="0.2">
      <c r="B102" s="928"/>
      <c r="C102" s="927"/>
      <c r="D102" s="995" t="str">
        <f>IF(D87&lt;D88,"ST assets (≤12m) should be equal to or higher than ST assets (≤3m); ","")</f>
        <v/>
      </c>
      <c r="E102" s="995" t="str">
        <f t="shared" ref="E102:F102" si="10">IF(E87&lt;E88,"ST assets (≤12m) should be equal to or higher than ST assets (≤3m); ","")</f>
        <v/>
      </c>
      <c r="F102" s="995" t="str">
        <f t="shared" si="10"/>
        <v/>
      </c>
      <c r="G102" s="930"/>
      <c r="H102" s="994"/>
    </row>
    <row r="103" spans="1:14" s="2" customFormat="1" ht="14.25" x14ac:dyDescent="0.2">
      <c r="B103" s="928"/>
      <c r="C103" s="927"/>
      <c r="D103" s="995" t="str">
        <f>IF(NOT(D83=D92+D93+D95),"Liabilities plus equity don't add up to Total AUM; ","")</f>
        <v/>
      </c>
      <c r="E103" s="995" t="str">
        <f t="shared" ref="E103:F103" si="11">IF(NOT(E83=E92+E93+E95),"Liabilities plus equity don't add up to Total AUM; ","")</f>
        <v/>
      </c>
      <c r="F103" s="995" t="str">
        <f t="shared" si="11"/>
        <v/>
      </c>
      <c r="G103" s="930"/>
      <c r="H103" s="994"/>
    </row>
    <row r="104" spans="1:14" s="2" customFormat="1" ht="14.25" x14ac:dyDescent="0.2">
      <c r="B104" s="928"/>
      <c r="C104" s="927"/>
      <c r="D104" s="1030" t="str">
        <f>IF(D89&lt;D90,"Liquid assets (broad definition) should be equal to or bigger than Liquid assets (narrow definiton).","")</f>
        <v/>
      </c>
      <c r="E104" s="1030" t="str">
        <f t="shared" ref="E104:F104" si="12">IF(E89&lt;E90,"Liquid assets (broad definition) should be equal to or bigger than Liquid assets (narrow definiton).","")</f>
        <v/>
      </c>
      <c r="F104" s="1030" t="str">
        <f t="shared" si="12"/>
        <v/>
      </c>
      <c r="G104" s="930"/>
      <c r="H104" s="1029"/>
    </row>
    <row r="105" spans="1:14" s="20" customFormat="1" ht="20.100000000000001" customHeight="1" x14ac:dyDescent="0.2">
      <c r="A105" s="3"/>
      <c r="B105" s="3"/>
      <c r="C105" s="217"/>
      <c r="D105" s="727"/>
      <c r="E105" s="727"/>
      <c r="F105" s="727"/>
      <c r="G105" s="727"/>
      <c r="H105" s="727"/>
      <c r="I105" s="727"/>
      <c r="J105" s="727"/>
      <c r="K105" s="727"/>
      <c r="L105" s="727"/>
      <c r="M105" s="727"/>
    </row>
    <row r="106" spans="1:14" s="2" customFormat="1" ht="20.100000000000001" customHeight="1" x14ac:dyDescent="0.2">
      <c r="C106" s="7"/>
      <c r="D106" s="7"/>
      <c r="E106" s="7"/>
      <c r="F106" s="7"/>
      <c r="G106" s="7"/>
      <c r="H106" s="7"/>
      <c r="I106" s="7"/>
      <c r="J106" s="7"/>
      <c r="K106" s="7"/>
      <c r="L106" s="7"/>
      <c r="M106" s="7"/>
    </row>
    <row r="107" spans="1:14" s="2" customFormat="1" ht="14.25" customHeight="1" x14ac:dyDescent="0.25">
      <c r="B107" s="128" t="s">
        <v>44</v>
      </c>
      <c r="C107" s="120"/>
      <c r="D107" s="7"/>
      <c r="E107" s="7"/>
      <c r="F107" s="7"/>
      <c r="G107" s="7"/>
      <c r="H107" s="7"/>
      <c r="I107" s="7"/>
      <c r="J107" s="7"/>
      <c r="K107" s="7"/>
      <c r="L107" s="7"/>
      <c r="M107" s="7"/>
    </row>
    <row r="108" spans="1:14" s="2" customFormat="1" ht="9.9499999999999993" customHeight="1" x14ac:dyDescent="0.2">
      <c r="C108" s="7"/>
      <c r="D108" s="7"/>
      <c r="E108" s="7"/>
      <c r="F108" s="7"/>
      <c r="G108" s="7"/>
      <c r="H108" s="7"/>
      <c r="I108" s="7"/>
      <c r="J108" s="7"/>
      <c r="K108" s="7"/>
      <c r="L108" s="7"/>
      <c r="M108" s="7"/>
    </row>
    <row r="109" spans="1:14" s="2" customFormat="1" ht="34.35" customHeight="1" x14ac:dyDescent="0.2">
      <c r="B109" s="280" t="s">
        <v>179</v>
      </c>
      <c r="C109" s="278"/>
      <c r="D109" s="281"/>
      <c r="E109" s="282"/>
      <c r="F109" s="281"/>
      <c r="G109" s="281"/>
      <c r="H109" s="76"/>
      <c r="I109" s="277" t="s">
        <v>93</v>
      </c>
      <c r="M109" s="277"/>
    </row>
    <row r="110" spans="1:14" s="2" customFormat="1" ht="14.25" customHeight="1" x14ac:dyDescent="0.2">
      <c r="B110" s="280"/>
      <c r="C110" s="278"/>
      <c r="D110" s="201" t="s">
        <v>1</v>
      </c>
      <c r="E110" s="202" t="s">
        <v>2</v>
      </c>
      <c r="F110" s="201" t="s">
        <v>3</v>
      </c>
      <c r="G110" s="201" t="s">
        <v>97</v>
      </c>
      <c r="H110" s="67"/>
      <c r="I110" s="277"/>
      <c r="J110" s="697"/>
      <c r="K110" s="697"/>
      <c r="L110" s="697"/>
      <c r="M110" s="277"/>
    </row>
    <row r="111" spans="1:14" s="2" customFormat="1" ht="65.849999999999994" customHeight="1" thickBot="1" x14ac:dyDescent="0.3">
      <c r="C111" s="279"/>
      <c r="D111" s="776" t="str">
        <f>'4 classification'!C99</f>
        <v>Insurance Corporations</v>
      </c>
      <c r="E111" s="777" t="s">
        <v>59</v>
      </c>
      <c r="F111" s="932" t="s">
        <v>74</v>
      </c>
      <c r="G111" s="289" t="s">
        <v>198</v>
      </c>
      <c r="H111" s="67"/>
      <c r="J111" s="339" t="str">
        <f>D111</f>
        <v>Insurance Corporations</v>
      </c>
      <c r="K111" s="340" t="str">
        <f>E111</f>
        <v>Entity Type 2</v>
      </c>
      <c r="L111" s="341" t="str">
        <f>F111</f>
        <v>Entity Type 3</v>
      </c>
      <c r="M111" s="302" t="s">
        <v>181</v>
      </c>
      <c r="N111" s="381" t="s">
        <v>217</v>
      </c>
    </row>
    <row r="112" spans="1:14" s="2" customFormat="1" ht="28.5" customHeight="1" x14ac:dyDescent="0.2">
      <c r="B112" s="263" t="s">
        <v>157</v>
      </c>
      <c r="C112" s="222"/>
      <c r="D112" s="218"/>
      <c r="E112" s="219"/>
      <c r="F112" s="290"/>
      <c r="G112" s="218"/>
      <c r="H112" s="931"/>
      <c r="I112" s="271" t="s">
        <v>92</v>
      </c>
      <c r="J112" s="218"/>
      <c r="K112" s="219"/>
      <c r="L112" s="295"/>
      <c r="M112" s="300"/>
      <c r="N112" s="377"/>
    </row>
    <row r="113" spans="1:14" s="2" customFormat="1" ht="28.5" customHeight="1" x14ac:dyDescent="0.2">
      <c r="B113" s="264" t="s">
        <v>159</v>
      </c>
      <c r="C113" s="246" t="s">
        <v>200</v>
      </c>
      <c r="D113" s="778">
        <f>'5 risk metrics'!D117</f>
        <v>0</v>
      </c>
      <c r="E113" s="779">
        <f>'5 risk metrics'!F117</f>
        <v>0</v>
      </c>
      <c r="F113" s="780">
        <f>'5 risk metrics'!H117</f>
        <v>0</v>
      </c>
      <c r="G113" s="781"/>
      <c r="H113" s="931"/>
      <c r="I113" s="324" t="s">
        <v>80</v>
      </c>
      <c r="J113" s="325" t="e">
        <f>IF(SUM(COUNTBLANK(D113),COUNTBLANK(D114))=0,D114/D113,"-")</f>
        <v>#DIV/0!</v>
      </c>
      <c r="K113" s="326" t="e">
        <f>IF(SUM(COUNTBLANK(E113),COUNTBLANK(E114))=0,E114/E113,"-")</f>
        <v>#DIV/0!</v>
      </c>
      <c r="L113" s="327" t="e">
        <f>IF(SUM(COUNTBLANK(F113),COUNTBLANK(F114))=0,F114/F113,"-")</f>
        <v>#DIV/0!</v>
      </c>
      <c r="M113" s="328" t="s">
        <v>188</v>
      </c>
      <c r="N113" s="388" t="s">
        <v>208</v>
      </c>
    </row>
    <row r="114" spans="1:14" s="2" customFormat="1" ht="28.5" customHeight="1" x14ac:dyDescent="0.2">
      <c r="B114" s="264" t="s">
        <v>160</v>
      </c>
      <c r="C114" s="246" t="s">
        <v>203</v>
      </c>
      <c r="D114" s="778">
        <f>'5 risk metrics'!D118</f>
        <v>0</v>
      </c>
      <c r="E114" s="779">
        <f>'5 risk metrics'!F118</f>
        <v>0</v>
      </c>
      <c r="F114" s="780">
        <f>'5 risk metrics'!H118</f>
        <v>0</v>
      </c>
      <c r="G114" s="781"/>
      <c r="H114" s="931"/>
      <c r="I114" s="324" t="s">
        <v>82</v>
      </c>
      <c r="J114" s="325" t="e">
        <f>IF(SUM(COUNTBLANK(D113),COUNTBLANK(D115))=0,D115/D113,"-")</f>
        <v>#DIV/0!</v>
      </c>
      <c r="K114" s="326" t="e">
        <f>IF(SUM(COUNTBLANK(E113),COUNTBLANK(E115))=0,E115/E113,"-")</f>
        <v>#DIV/0!</v>
      </c>
      <c r="L114" s="327" t="e">
        <f>IF(SUM(COUNTBLANK(F113),COUNTBLANK(F115))=0,F115/F113,"-")</f>
        <v>#DIV/0!</v>
      </c>
      <c r="M114" s="328" t="s">
        <v>182</v>
      </c>
      <c r="N114" s="388" t="s">
        <v>209</v>
      </c>
    </row>
    <row r="115" spans="1:14" s="2" customFormat="1" ht="28.5" customHeight="1" x14ac:dyDescent="0.2">
      <c r="B115" s="264" t="s">
        <v>161</v>
      </c>
      <c r="C115" s="375" t="s">
        <v>207</v>
      </c>
      <c r="D115" s="778">
        <f>'5 risk metrics'!D119</f>
        <v>0</v>
      </c>
      <c r="E115" s="779">
        <f>'5 risk metrics'!F119</f>
        <v>0</v>
      </c>
      <c r="F115" s="780">
        <f>'5 risk metrics'!H119</f>
        <v>0</v>
      </c>
      <c r="G115" s="781"/>
      <c r="H115" s="931"/>
      <c r="I115" s="337" t="s">
        <v>81</v>
      </c>
      <c r="J115" s="334" t="e">
        <f>IF(SUM(COUNTBLANK(D113),COUNTBLANK(D114),COUNTBLANK(D127),COUNTBLANK(D128))=0,(D114+D128)/(D113+D127),"-")</f>
        <v>#DIV/0!</v>
      </c>
      <c r="K115" s="335" t="e">
        <f>IF(SUM(COUNTBLANK(E113),COUNTBLANK(E114),COUNTBLANK(E127),COUNTBLANK(E128))=0,(E114+E128)/(E113+E127),"-")</f>
        <v>#DIV/0!</v>
      </c>
      <c r="L115" s="336" t="e">
        <f>IF(SUM(COUNTBLANK(F113),COUNTBLANK(F114),COUNTBLANK(F127),COUNTBLANK(F128))=0,(F114+F128)/(F113+F127),"-")</f>
        <v>#DIV/0!</v>
      </c>
      <c r="M115" s="338" t="s">
        <v>189</v>
      </c>
      <c r="N115" s="390" t="s">
        <v>218</v>
      </c>
    </row>
    <row r="116" spans="1:14" s="2" customFormat="1" ht="28.5" customHeight="1" x14ac:dyDescent="0.2">
      <c r="B116" s="264" t="s">
        <v>162</v>
      </c>
      <c r="C116" s="254" t="s">
        <v>204</v>
      </c>
      <c r="D116" s="778">
        <f>'5 risk metrics'!D120</f>
        <v>0</v>
      </c>
      <c r="E116" s="779">
        <f>'5 risk metrics'!F120</f>
        <v>0</v>
      </c>
      <c r="F116" s="780">
        <f>'5 risk metrics'!H120</f>
        <v>0</v>
      </c>
      <c r="G116" s="781"/>
      <c r="H116" s="931"/>
      <c r="I116" s="266" t="s">
        <v>91</v>
      </c>
      <c r="J116" s="272"/>
      <c r="K116" s="273"/>
      <c r="L116" s="298"/>
      <c r="M116" s="301"/>
      <c r="N116" s="376"/>
    </row>
    <row r="117" spans="1:14" s="2" customFormat="1" ht="28.5" customHeight="1" x14ac:dyDescent="0.2">
      <c r="B117" s="264" t="s">
        <v>163</v>
      </c>
      <c r="C117" s="246" t="s">
        <v>205</v>
      </c>
      <c r="D117" s="778">
        <f>'5 risk metrics'!D121</f>
        <v>0</v>
      </c>
      <c r="E117" s="779">
        <f>'5 risk metrics'!F121</f>
        <v>0</v>
      </c>
      <c r="F117" s="780">
        <f>'5 risk metrics'!H121</f>
        <v>0</v>
      </c>
      <c r="G117" s="781"/>
      <c r="H117" s="931"/>
      <c r="I117" s="324" t="s">
        <v>83</v>
      </c>
      <c r="J117" s="325" t="e">
        <f>IF(SUM(COUNTBLANK(D113),COUNTBLANK(D116),COUNTBLANK(D122),COUNTBLANK(D125))=0,(D116-D122-D125)/D113,"-")</f>
        <v>#DIV/0!</v>
      </c>
      <c r="K117" s="326" t="e">
        <f>IF(SUM(COUNTBLANK(E113),COUNTBLANK(E116),COUNTBLANK(E122),COUNTBLANK(E125))=0,(E116-E122-E125)/E113,"-")</f>
        <v>#DIV/0!</v>
      </c>
      <c r="L117" s="327" t="e">
        <f>IF(SUM(COUNTBLANK(F113),COUNTBLANK(F116),COUNTBLANK(F122),COUNTBLANK(F125))=0,(F116-F122-F125)/F113,"-")</f>
        <v>#DIV/0!</v>
      </c>
      <c r="M117" s="328" t="s">
        <v>190</v>
      </c>
      <c r="N117" s="388" t="s">
        <v>306</v>
      </c>
    </row>
    <row r="118" spans="1:14" s="2" customFormat="1" ht="28.5" customHeight="1" x14ac:dyDescent="0.2">
      <c r="B118" s="264" t="s">
        <v>164</v>
      </c>
      <c r="C118" s="246" t="s">
        <v>206</v>
      </c>
      <c r="D118" s="778">
        <f>'5 risk metrics'!D122</f>
        <v>0</v>
      </c>
      <c r="E118" s="779">
        <f>'5 risk metrics'!F122</f>
        <v>0</v>
      </c>
      <c r="F118" s="780">
        <f>'5 risk metrics'!H122</f>
        <v>0</v>
      </c>
      <c r="G118" s="781"/>
      <c r="H118" s="931"/>
      <c r="I118" s="324" t="s">
        <v>84</v>
      </c>
      <c r="J118" s="325" t="e">
        <f t="shared" ref="J118:L119" si="13">IF(SUM(COUNTBLANK(D117),COUNTBLANK(D123))=0,D123/D117,"-")</f>
        <v>#DIV/0!</v>
      </c>
      <c r="K118" s="326" t="e">
        <f t="shared" si="13"/>
        <v>#DIV/0!</v>
      </c>
      <c r="L118" s="327" t="e">
        <f t="shared" si="13"/>
        <v>#DIV/0!</v>
      </c>
      <c r="M118" s="328" t="s">
        <v>191</v>
      </c>
      <c r="N118" s="388" t="s">
        <v>315</v>
      </c>
    </row>
    <row r="119" spans="1:14" s="2" customFormat="1" ht="28.5" customHeight="1" x14ac:dyDescent="0.2">
      <c r="B119" s="264" t="s">
        <v>165</v>
      </c>
      <c r="C119" s="246" t="s">
        <v>278</v>
      </c>
      <c r="D119" s="792">
        <f>'5 risk metrics'!D123</f>
        <v>0</v>
      </c>
      <c r="E119" s="793">
        <f>'5 risk metrics'!F123</f>
        <v>0</v>
      </c>
      <c r="F119" s="794">
        <f>'5 risk metrics'!H123</f>
        <v>0</v>
      </c>
      <c r="G119" s="792"/>
      <c r="H119" s="931"/>
      <c r="I119" s="337" t="s">
        <v>85</v>
      </c>
      <c r="J119" s="334" t="e">
        <f t="shared" si="13"/>
        <v>#DIV/0!</v>
      </c>
      <c r="K119" s="335" t="e">
        <f t="shared" si="13"/>
        <v>#DIV/0!</v>
      </c>
      <c r="L119" s="336" t="e">
        <f t="shared" si="13"/>
        <v>#DIV/0!</v>
      </c>
      <c r="M119" s="338" t="s">
        <v>309</v>
      </c>
      <c r="N119" s="390" t="s">
        <v>316</v>
      </c>
    </row>
    <row r="120" spans="1:14" s="2" customFormat="1" ht="28.5" customHeight="1" x14ac:dyDescent="0.2">
      <c r="B120" s="265" t="s">
        <v>166</v>
      </c>
      <c r="C120" s="247" t="s">
        <v>284</v>
      </c>
      <c r="D120" s="782">
        <f>'5 risk metrics'!D124</f>
        <v>0</v>
      </c>
      <c r="E120" s="783">
        <f>'5 risk metrics'!F124</f>
        <v>0</v>
      </c>
      <c r="F120" s="784">
        <f>'5 risk metrics'!H124</f>
        <v>0</v>
      </c>
      <c r="G120" s="785"/>
      <c r="H120" s="931"/>
      <c r="I120" s="266" t="s">
        <v>89</v>
      </c>
      <c r="J120" s="272"/>
      <c r="K120" s="273"/>
      <c r="L120" s="298"/>
      <c r="M120" s="301"/>
      <c r="N120" s="376"/>
    </row>
    <row r="121" spans="1:14" s="2" customFormat="1" ht="28.5" customHeight="1" x14ac:dyDescent="0.2">
      <c r="B121" s="266" t="s">
        <v>48</v>
      </c>
      <c r="C121" s="130"/>
      <c r="D121" s="220"/>
      <c r="E121" s="221"/>
      <c r="F121" s="291"/>
      <c r="G121" s="220"/>
      <c r="H121" s="931"/>
      <c r="I121" s="324" t="s">
        <v>177</v>
      </c>
      <c r="J121" s="325" t="e">
        <f>IF(SUM(COUNTBLANK(D113),COUNTBLANK(D120),COUNTBLANK(D124))=0,(D113-D120+D124)/D113,"-")</f>
        <v>#DIV/0!</v>
      </c>
      <c r="K121" s="326" t="e">
        <f>IF(SUM(COUNTBLANK(E113),COUNTBLANK(E120),COUNTBLANK(E124))=0,(E113-E120+E124)/E113,"-")</f>
        <v>#DIV/0!</v>
      </c>
      <c r="L121" s="327" t="e">
        <f>IF(SUM(COUNTBLANK(F113),COUNTBLANK(F120),COUNTBLANK(F124))=0,(F113-F120+F124)/F113,"-")</f>
        <v>#DIV/0!</v>
      </c>
      <c r="M121" s="328" t="s">
        <v>312</v>
      </c>
      <c r="N121" s="390" t="s">
        <v>310</v>
      </c>
    </row>
    <row r="122" spans="1:14" s="70" customFormat="1" ht="28.5" customHeight="1" x14ac:dyDescent="0.2">
      <c r="A122" s="69"/>
      <c r="B122" s="264" t="s">
        <v>167</v>
      </c>
      <c r="C122" s="246" t="s">
        <v>289</v>
      </c>
      <c r="D122" s="778">
        <f>'5 risk metrics'!D126</f>
        <v>0</v>
      </c>
      <c r="E122" s="779">
        <f>'5 risk metrics'!F126</f>
        <v>0</v>
      </c>
      <c r="F122" s="780">
        <f>'5 risk metrics'!H126</f>
        <v>0</v>
      </c>
      <c r="G122" s="781"/>
      <c r="H122" s="78"/>
      <c r="I122" s="324" t="s">
        <v>280</v>
      </c>
      <c r="J122" s="325" t="e">
        <f>IF(SUM(COUNTBLANK(D113),COUNTBLANK(D119),COUNTBLANK(D124))=0,(D113-D119+D124)/D113,"-")</f>
        <v>#DIV/0!</v>
      </c>
      <c r="K122" s="326" t="e">
        <f>IF(SUM(COUNTBLANK(E113),COUNTBLANK(E119),COUNTBLANK(E124))=0,(E113-E119+E124)/E113,"-")</f>
        <v>#DIV/0!</v>
      </c>
      <c r="L122" s="327" t="e">
        <f>IF(SUM(COUNTBLANK(F113),COUNTBLANK(F119),COUNTBLANK(F124))=0,(F113-F119+F124)/F113,"-")</f>
        <v>#DIV/0!</v>
      </c>
      <c r="M122" s="328" t="s">
        <v>313</v>
      </c>
      <c r="N122" s="390" t="s">
        <v>311</v>
      </c>
    </row>
    <row r="123" spans="1:14" s="2" customFormat="1" ht="28.5" customHeight="1" x14ac:dyDescent="0.2">
      <c r="B123" s="264" t="s">
        <v>168</v>
      </c>
      <c r="C123" s="246" t="s">
        <v>290</v>
      </c>
      <c r="D123" s="778">
        <f>'5 risk metrics'!D127</f>
        <v>0</v>
      </c>
      <c r="E123" s="779">
        <f>'5 risk metrics'!F127</f>
        <v>0</v>
      </c>
      <c r="F123" s="780">
        <f>'5 risk metrics'!H127</f>
        <v>0</v>
      </c>
      <c r="G123" s="781"/>
      <c r="H123" s="931"/>
      <c r="I123" s="324" t="s">
        <v>281</v>
      </c>
      <c r="J123" s="334" t="e">
        <f>IF(SUM(COUNTBLANK(D119),COUNTBLANK(D124))=0,D124/D119,"-")</f>
        <v>#DIV/0!</v>
      </c>
      <c r="K123" s="335" t="e">
        <f>IF(SUM(COUNTBLANK(E119),COUNTBLANK(E124))=0,E124/E119,"-")</f>
        <v>#DIV/0!</v>
      </c>
      <c r="L123" s="336" t="e">
        <f>IF(SUM(COUNTBLANK(F119),COUNTBLANK(F124))=0,F124/F119,"-")</f>
        <v>#DIV/0!</v>
      </c>
      <c r="M123" s="328" t="s">
        <v>192</v>
      </c>
      <c r="N123" s="390" t="s">
        <v>317</v>
      </c>
    </row>
    <row r="124" spans="1:14" s="2" customFormat="1" ht="28.5" customHeight="1" x14ac:dyDescent="0.2">
      <c r="B124" s="264" t="s">
        <v>169</v>
      </c>
      <c r="C124" s="246" t="s">
        <v>291</v>
      </c>
      <c r="D124" s="778">
        <f>'5 risk metrics'!D128</f>
        <v>0</v>
      </c>
      <c r="E124" s="779">
        <f>'5 risk metrics'!F128</f>
        <v>0</v>
      </c>
      <c r="F124" s="780">
        <f>'5 risk metrics'!H128</f>
        <v>0</v>
      </c>
      <c r="G124" s="781"/>
      <c r="H124" s="931"/>
      <c r="I124" s="266" t="s">
        <v>86</v>
      </c>
      <c r="J124" s="272"/>
      <c r="K124" s="273"/>
      <c r="L124" s="298"/>
      <c r="M124" s="301"/>
      <c r="N124" s="376"/>
    </row>
    <row r="125" spans="1:14" s="2" customFormat="1" ht="28.5" customHeight="1" x14ac:dyDescent="0.2">
      <c r="B125" s="264" t="s">
        <v>170</v>
      </c>
      <c r="C125" s="254" t="s">
        <v>305</v>
      </c>
      <c r="D125" s="778">
        <f>'5 risk metrics'!D129</f>
        <v>0</v>
      </c>
      <c r="E125" s="779">
        <f>'5 risk metrics'!F129</f>
        <v>0</v>
      </c>
      <c r="F125" s="780">
        <f>'5 risk metrics'!H129</f>
        <v>0</v>
      </c>
      <c r="G125" s="781"/>
      <c r="H125" s="931"/>
      <c r="I125" s="324" t="s">
        <v>178</v>
      </c>
      <c r="J125" s="334" t="e">
        <f>IF(SUM(COUNTBLANK(D113),COUNTBLANK(D127),COUNTBLANK(D128))=0,D128/(D113+D127),"-")</f>
        <v>#DIV/0!</v>
      </c>
      <c r="K125" s="335" t="e">
        <f>IF(SUM(COUNTBLANK(E113),COUNTBLANK(E127),COUNTBLANK(E128))=0,E128/(E113+E127),"-")</f>
        <v>#DIV/0!</v>
      </c>
      <c r="L125" s="336" t="e">
        <f>IF(SUM(COUNTBLANK(F113),COUNTBLANK(F127),COUNTBLANK(F128))=0,F128/(F113+F127),"-")</f>
        <v>#DIV/0!</v>
      </c>
      <c r="M125" s="328" t="s">
        <v>193</v>
      </c>
      <c r="N125" s="390" t="s">
        <v>219</v>
      </c>
    </row>
    <row r="126" spans="1:14" s="2" customFormat="1" ht="28.5" customHeight="1" x14ac:dyDescent="0.2">
      <c r="B126" s="266" t="s">
        <v>49</v>
      </c>
      <c r="C126" s="130"/>
      <c r="D126" s="220"/>
      <c r="E126" s="221"/>
      <c r="F126" s="291"/>
      <c r="G126" s="220"/>
      <c r="H126" s="931"/>
      <c r="I126" s="266" t="s">
        <v>90</v>
      </c>
      <c r="J126" s="272"/>
      <c r="K126" s="273"/>
      <c r="L126" s="298"/>
      <c r="M126" s="301"/>
      <c r="N126" s="376"/>
    </row>
    <row r="127" spans="1:14" s="2" customFormat="1" ht="28.5" customHeight="1" x14ac:dyDescent="0.2">
      <c r="B127" s="264" t="s">
        <v>171</v>
      </c>
      <c r="C127" s="246" t="s">
        <v>50</v>
      </c>
      <c r="D127" s="778">
        <f>'5 risk metrics'!D132</f>
        <v>0</v>
      </c>
      <c r="E127" s="779">
        <f>'5 risk metrics'!F132</f>
        <v>0</v>
      </c>
      <c r="F127" s="780">
        <f>'5 risk metrics'!H132</f>
        <v>0</v>
      </c>
      <c r="G127" s="781"/>
      <c r="H127" s="931"/>
      <c r="I127" s="324" t="s">
        <v>87</v>
      </c>
      <c r="J127" s="325" t="e">
        <f>IF(SUM(COUNTBLANK(D113),COUNTBLANK(D125))=0,D113/D125,"-")</f>
        <v>#DIV/0!</v>
      </c>
      <c r="K127" s="326" t="e">
        <f>IF(SUM(COUNTBLANK(E113),COUNTBLANK(E125))=0,E113/E125,"-")</f>
        <v>#DIV/0!</v>
      </c>
      <c r="L127" s="327" t="e">
        <f>IF(SUM(COUNTBLANK(F113),COUNTBLANK(F125))=0,F113/F125,"-")</f>
        <v>#DIV/0!</v>
      </c>
      <c r="M127" s="328" t="s">
        <v>196</v>
      </c>
      <c r="N127" s="388" t="s">
        <v>220</v>
      </c>
    </row>
    <row r="128" spans="1:14" s="2" customFormat="1" ht="28.5" customHeight="1" thickBot="1" x14ac:dyDescent="0.25">
      <c r="B128" s="265" t="s">
        <v>172</v>
      </c>
      <c r="C128" s="698" t="s">
        <v>473</v>
      </c>
      <c r="D128" s="782">
        <f>'5 risk metrics'!D133</f>
        <v>0</v>
      </c>
      <c r="E128" s="783">
        <f>'5 risk metrics'!F133</f>
        <v>0</v>
      </c>
      <c r="F128" s="784">
        <f>'5 risk metrics'!H133</f>
        <v>0</v>
      </c>
      <c r="G128" s="785"/>
      <c r="H128" s="931"/>
      <c r="I128" s="329" t="s">
        <v>88</v>
      </c>
      <c r="J128" s="330" t="e">
        <f>IF(SUM(COUNTBLANK(D113),COUNTBLANK(D125),COUNTBLANK(D127))=0,(D113+D127)/D125,"-")</f>
        <v>#DIV/0!</v>
      </c>
      <c r="K128" s="331" t="e">
        <f>IF(SUM(COUNTBLANK(E113),COUNTBLANK(E125),COUNTBLANK(E127))=0,(E113+E127)/E125,"-")</f>
        <v>#DIV/0!</v>
      </c>
      <c r="L128" s="332" t="e">
        <f>IF(SUM(COUNTBLANK(F113),COUNTBLANK(F125),COUNTBLANK(F127))=0,(F113+F127)/F125,"-")</f>
        <v>#DIV/0!</v>
      </c>
      <c r="M128" s="333" t="s">
        <v>197</v>
      </c>
      <c r="N128" s="389" t="s">
        <v>221</v>
      </c>
    </row>
    <row r="129" spans="1:14" s="2" customFormat="1" ht="28.5" customHeight="1" x14ac:dyDescent="0.2">
      <c r="B129" s="699" t="s">
        <v>173</v>
      </c>
      <c r="C129" s="700" t="s">
        <v>497</v>
      </c>
      <c r="D129" s="786">
        <f>'5 risk metrics'!D134</f>
        <v>0</v>
      </c>
      <c r="E129" s="787">
        <f>'5 risk metrics'!F134</f>
        <v>0</v>
      </c>
      <c r="F129" s="788">
        <f>'5 risk metrics'!H134</f>
        <v>0</v>
      </c>
      <c r="G129" s="701"/>
      <c r="H129" s="931"/>
    </row>
    <row r="130" spans="1:14" s="2" customFormat="1" ht="28.5" customHeight="1" thickBot="1" x14ac:dyDescent="0.25">
      <c r="B130" s="268" t="s">
        <v>174</v>
      </c>
      <c r="C130" s="292" t="s">
        <v>296</v>
      </c>
      <c r="D130" s="789">
        <f>'5 risk metrics'!D135</f>
        <v>0</v>
      </c>
      <c r="E130" s="790">
        <f>'5 risk metrics'!F135</f>
        <v>0</v>
      </c>
      <c r="F130" s="791">
        <f>'5 risk metrics'!H135</f>
        <v>0</v>
      </c>
      <c r="G130" s="293"/>
      <c r="H130" s="931"/>
    </row>
    <row r="131" spans="1:14" s="2" customFormat="1" ht="14.25" x14ac:dyDescent="0.2">
      <c r="B131" s="1905" t="s">
        <v>571</v>
      </c>
      <c r="C131" s="1905"/>
      <c r="D131" s="995" t="str">
        <f>IF(NOT(D113=D116+D117),"Long- and short-term assets don't add up to Total AUM; ","")</f>
        <v/>
      </c>
      <c r="E131" s="995" t="str">
        <f t="shared" ref="E131:F131" si="14">IF(NOT(E113=E116+E117),"Long- and short-term assets don't add up to Total AUM; ","")</f>
        <v/>
      </c>
      <c r="F131" s="995" t="str">
        <f t="shared" si="14"/>
        <v/>
      </c>
      <c r="G131" s="930"/>
      <c r="H131" s="994"/>
    </row>
    <row r="132" spans="1:14" s="2" customFormat="1" ht="14.25" x14ac:dyDescent="0.2">
      <c r="B132" s="928"/>
      <c r="C132" s="927"/>
      <c r="D132" s="995" t="str">
        <f>IF(D117&lt;D118,"ST assets (≤12m) should be equal to or higher than ST assets (≤3m); ","")</f>
        <v/>
      </c>
      <c r="E132" s="995" t="str">
        <f t="shared" ref="E132:F132" si="15">IF(E117&lt;E118,"ST assets (≤12m) should be equal to or higher than ST assets (≤3m); ","")</f>
        <v/>
      </c>
      <c r="F132" s="995" t="str">
        <f t="shared" si="15"/>
        <v/>
      </c>
      <c r="G132" s="930"/>
      <c r="H132" s="994"/>
    </row>
    <row r="133" spans="1:14" s="2" customFormat="1" ht="14.25" x14ac:dyDescent="0.2">
      <c r="B133" s="928"/>
      <c r="C133" s="927"/>
      <c r="D133" s="995" t="str">
        <f>IF(NOT(D113=D122+D123+D125),"Liabilities plus equity don't add up to Total AUM; ","")</f>
        <v/>
      </c>
      <c r="E133" s="995" t="str">
        <f t="shared" ref="E133:F133" si="16">IF(NOT(E113=E122+E123+E125),"Liabilities plus equity don't add up to Total AUM; ","")</f>
        <v/>
      </c>
      <c r="F133" s="995" t="str">
        <f t="shared" si="16"/>
        <v/>
      </c>
      <c r="G133" s="930"/>
      <c r="H133" s="994"/>
    </row>
    <row r="134" spans="1:14" s="2" customFormat="1" ht="14.25" x14ac:dyDescent="0.2">
      <c r="B134" s="928"/>
      <c r="C134" s="927"/>
      <c r="D134" s="1030" t="str">
        <f>IF(D119&lt;D120,"Liquid assets (broad definition) should be equal to or bigger than Liquid assets (narrow definiton).","")</f>
        <v/>
      </c>
      <c r="E134" s="1030" t="str">
        <f t="shared" ref="E134:F134" si="17">IF(E119&lt;E120,"Liquid assets (broad definition) should be equal to or bigger than Liquid assets (narrow definiton).","")</f>
        <v/>
      </c>
      <c r="F134" s="1030" t="str">
        <f t="shared" si="17"/>
        <v/>
      </c>
      <c r="G134" s="930"/>
      <c r="H134" s="1029"/>
    </row>
    <row r="135" spans="1:14" s="20" customFormat="1" ht="20.100000000000001" customHeight="1" x14ac:dyDescent="0.2">
      <c r="A135" s="3"/>
      <c r="B135" s="3"/>
      <c r="C135" s="217"/>
      <c r="D135" s="727"/>
      <c r="E135" s="727"/>
      <c r="F135" s="727"/>
      <c r="G135" s="727"/>
      <c r="H135" s="727"/>
      <c r="I135" s="727"/>
      <c r="J135" s="727"/>
      <c r="K135" s="727"/>
      <c r="L135" s="727"/>
      <c r="M135" s="727"/>
    </row>
    <row r="136" spans="1:14" s="2" customFormat="1" ht="20.100000000000001" customHeight="1" x14ac:dyDescent="0.2">
      <c r="C136" s="7"/>
      <c r="D136" s="7"/>
      <c r="E136" s="7"/>
      <c r="F136" s="7"/>
      <c r="G136" s="7"/>
      <c r="H136" s="7"/>
      <c r="I136" s="7"/>
      <c r="J136" s="7"/>
      <c r="K136" s="7"/>
      <c r="L136" s="7"/>
      <c r="M136" s="7"/>
    </row>
    <row r="137" spans="1:14" s="2" customFormat="1" ht="14.25" customHeight="1" x14ac:dyDescent="0.25">
      <c r="B137" s="129" t="s">
        <v>153</v>
      </c>
      <c r="C137" s="120"/>
      <c r="D137" s="7"/>
      <c r="E137" s="7"/>
      <c r="F137" s="7"/>
      <c r="G137" s="7"/>
      <c r="H137" s="7"/>
      <c r="I137" s="7"/>
      <c r="J137" s="7"/>
      <c r="K137" s="7"/>
      <c r="L137" s="7"/>
      <c r="M137" s="7"/>
    </row>
    <row r="138" spans="1:14" s="2" customFormat="1" ht="9.9499999999999993" customHeight="1" x14ac:dyDescent="0.2">
      <c r="C138" s="7"/>
      <c r="D138" s="7"/>
      <c r="E138" s="7"/>
      <c r="F138" s="7"/>
      <c r="G138" s="7"/>
      <c r="H138" s="7"/>
      <c r="I138" s="7"/>
      <c r="J138" s="7"/>
      <c r="K138" s="7"/>
      <c r="L138" s="7"/>
      <c r="M138" s="7"/>
    </row>
    <row r="139" spans="1:14" s="2" customFormat="1" ht="34.35" customHeight="1" x14ac:dyDescent="0.2">
      <c r="B139" s="280" t="s">
        <v>179</v>
      </c>
      <c r="C139" s="278"/>
      <c r="D139" s="281"/>
      <c r="E139" s="282"/>
      <c r="F139" s="281"/>
      <c r="G139" s="281"/>
      <c r="H139" s="76"/>
      <c r="I139" s="277" t="s">
        <v>93</v>
      </c>
      <c r="M139" s="277"/>
    </row>
    <row r="140" spans="1:14" s="2" customFormat="1" ht="14.25" customHeight="1" x14ac:dyDescent="0.2">
      <c r="B140" s="280"/>
      <c r="C140" s="278"/>
      <c r="D140" s="201" t="s">
        <v>1</v>
      </c>
      <c r="E140" s="202" t="s">
        <v>2</v>
      </c>
      <c r="F140" s="201" t="s">
        <v>3</v>
      </c>
      <c r="G140" s="201" t="s">
        <v>97</v>
      </c>
      <c r="H140" s="67"/>
      <c r="I140" s="277"/>
      <c r="J140" s="697"/>
      <c r="K140" s="697"/>
      <c r="L140" s="697"/>
      <c r="M140" s="277"/>
    </row>
    <row r="141" spans="1:14" s="2" customFormat="1" ht="65.849999999999994" customHeight="1" thickBot="1" x14ac:dyDescent="0.3">
      <c r="C141" s="279"/>
      <c r="D141" s="776" t="str">
        <f>'4 classification'!C128</f>
        <v>Structured Financial Vehicles</v>
      </c>
      <c r="E141" s="777" t="s">
        <v>59</v>
      </c>
      <c r="F141" s="932" t="s">
        <v>74</v>
      </c>
      <c r="G141" s="289" t="s">
        <v>198</v>
      </c>
      <c r="H141" s="67"/>
      <c r="J141" s="306" t="str">
        <f>D141</f>
        <v>Structured Financial Vehicles</v>
      </c>
      <c r="K141" s="307" t="str">
        <f>E141</f>
        <v>Entity Type 2</v>
      </c>
      <c r="L141" s="308" t="str">
        <f>F141</f>
        <v>Entity Type 3</v>
      </c>
      <c r="M141" s="302" t="s">
        <v>181</v>
      </c>
      <c r="N141" s="381" t="s">
        <v>217</v>
      </c>
    </row>
    <row r="142" spans="1:14" s="2" customFormat="1" ht="28.5" customHeight="1" x14ac:dyDescent="0.2">
      <c r="B142" s="263" t="s">
        <v>157</v>
      </c>
      <c r="C142" s="222"/>
      <c r="D142" s="218"/>
      <c r="E142" s="219"/>
      <c r="F142" s="290"/>
      <c r="G142" s="218"/>
      <c r="H142" s="931"/>
      <c r="I142" s="271" t="s">
        <v>92</v>
      </c>
      <c r="J142" s="218"/>
      <c r="K142" s="219"/>
      <c r="L142" s="295"/>
      <c r="M142" s="300"/>
      <c r="N142" s="377"/>
    </row>
    <row r="143" spans="1:14" s="2" customFormat="1" ht="28.5" customHeight="1" x14ac:dyDescent="0.2">
      <c r="B143" s="264" t="s">
        <v>159</v>
      </c>
      <c r="C143" s="246" t="s">
        <v>200</v>
      </c>
      <c r="D143" s="778">
        <f>'5 risk metrics'!D148</f>
        <v>0</v>
      </c>
      <c r="E143" s="779">
        <f>'5 risk metrics'!F148</f>
        <v>0</v>
      </c>
      <c r="F143" s="780">
        <f>'5 risk metrics'!H148</f>
        <v>0</v>
      </c>
      <c r="G143" s="781"/>
      <c r="H143" s="931"/>
      <c r="I143" s="309" t="s">
        <v>80</v>
      </c>
      <c r="J143" s="310" t="e">
        <f>IF(SUM(COUNTBLANK(D143),COUNTBLANK(D144))=0,D144/D143,"-")</f>
        <v>#DIV/0!</v>
      </c>
      <c r="K143" s="311" t="e">
        <f>IF(SUM(COUNTBLANK(E143),COUNTBLANK(E144))=0,E144/E143,"-")</f>
        <v>#DIV/0!</v>
      </c>
      <c r="L143" s="312" t="e">
        <f>IF(SUM(COUNTBLANK(F143),COUNTBLANK(F144))=0,F144/F143,"-")</f>
        <v>#DIV/0!</v>
      </c>
      <c r="M143" s="313" t="s">
        <v>188</v>
      </c>
      <c r="N143" s="385" t="s">
        <v>208</v>
      </c>
    </row>
    <row r="144" spans="1:14" s="2" customFormat="1" ht="28.5" customHeight="1" x14ac:dyDescent="0.2">
      <c r="B144" s="264" t="s">
        <v>160</v>
      </c>
      <c r="C144" s="246" t="s">
        <v>203</v>
      </c>
      <c r="D144" s="778">
        <f>'5 risk metrics'!D149</f>
        <v>0</v>
      </c>
      <c r="E144" s="779">
        <f>'5 risk metrics'!F149</f>
        <v>0</v>
      </c>
      <c r="F144" s="780">
        <f>'5 risk metrics'!H149</f>
        <v>0</v>
      </c>
      <c r="G144" s="781"/>
      <c r="H144" s="931"/>
      <c r="I144" s="309" t="s">
        <v>82</v>
      </c>
      <c r="J144" s="310" t="e">
        <f>IF(SUM(COUNTBLANK(D143),COUNTBLANK(D145))=0,D145/D143,"-")</f>
        <v>#DIV/0!</v>
      </c>
      <c r="K144" s="311" t="e">
        <f>IF(SUM(COUNTBLANK(E143),COUNTBLANK(E145))=0,E145/E143,"-")</f>
        <v>#DIV/0!</v>
      </c>
      <c r="L144" s="312" t="e">
        <f>IF(SUM(COUNTBLANK(F143),COUNTBLANK(F145))=0,F145/F143,"-")</f>
        <v>#DIV/0!</v>
      </c>
      <c r="M144" s="313" t="s">
        <v>182</v>
      </c>
      <c r="N144" s="385" t="s">
        <v>209</v>
      </c>
    </row>
    <row r="145" spans="1:14" s="2" customFormat="1" ht="28.5" customHeight="1" x14ac:dyDescent="0.2">
      <c r="B145" s="264" t="s">
        <v>161</v>
      </c>
      <c r="C145" s="375" t="s">
        <v>207</v>
      </c>
      <c r="D145" s="778">
        <f>'5 risk metrics'!D150</f>
        <v>0</v>
      </c>
      <c r="E145" s="779">
        <f>'5 risk metrics'!F150</f>
        <v>0</v>
      </c>
      <c r="F145" s="780">
        <f>'5 risk metrics'!H150</f>
        <v>0</v>
      </c>
      <c r="G145" s="781"/>
      <c r="H145" s="931"/>
      <c r="I145" s="322" t="s">
        <v>81</v>
      </c>
      <c r="J145" s="319" t="e">
        <f>IF(SUM(COUNTBLANK(D143),COUNTBLANK(D144),COUNTBLANK(D157),COUNTBLANK(D158))=0,(D144+D158)/(D143+D157),"-")</f>
        <v>#DIV/0!</v>
      </c>
      <c r="K145" s="320" t="e">
        <f>IF(SUM(COUNTBLANK(E143),COUNTBLANK(E144),COUNTBLANK(E157),COUNTBLANK(E158))=0,(E144+E158)/(E143+E157),"-")</f>
        <v>#DIV/0!</v>
      </c>
      <c r="L145" s="321" t="e">
        <f>IF(SUM(COUNTBLANK(F143),COUNTBLANK(F144),COUNTBLANK(F157),COUNTBLANK(F158))=0,(F144+F158)/(F143+F157),"-")</f>
        <v>#DIV/0!</v>
      </c>
      <c r="M145" s="323" t="s">
        <v>189</v>
      </c>
      <c r="N145" s="387" t="s">
        <v>218</v>
      </c>
    </row>
    <row r="146" spans="1:14" s="2" customFormat="1" ht="28.5" customHeight="1" x14ac:dyDescent="0.2">
      <c r="B146" s="264" t="s">
        <v>162</v>
      </c>
      <c r="C146" s="254" t="s">
        <v>204</v>
      </c>
      <c r="D146" s="778">
        <f>'5 risk metrics'!D151</f>
        <v>0</v>
      </c>
      <c r="E146" s="779">
        <f>'5 risk metrics'!F151</f>
        <v>0</v>
      </c>
      <c r="F146" s="780">
        <f>'5 risk metrics'!H151</f>
        <v>0</v>
      </c>
      <c r="G146" s="781"/>
      <c r="H146" s="931"/>
      <c r="I146" s="266" t="s">
        <v>91</v>
      </c>
      <c r="J146" s="272"/>
      <c r="K146" s="273"/>
      <c r="L146" s="298"/>
      <c r="M146" s="301"/>
      <c r="N146" s="376"/>
    </row>
    <row r="147" spans="1:14" s="2" customFormat="1" ht="28.5" customHeight="1" x14ac:dyDescent="0.2">
      <c r="B147" s="264" t="s">
        <v>163</v>
      </c>
      <c r="C147" s="246" t="s">
        <v>205</v>
      </c>
      <c r="D147" s="778">
        <f>'5 risk metrics'!D152</f>
        <v>0</v>
      </c>
      <c r="E147" s="779">
        <f>'5 risk metrics'!F152</f>
        <v>0</v>
      </c>
      <c r="F147" s="780">
        <f>'5 risk metrics'!H152</f>
        <v>0</v>
      </c>
      <c r="G147" s="781"/>
      <c r="H147" s="931"/>
      <c r="I147" s="309" t="s">
        <v>83</v>
      </c>
      <c r="J147" s="310" t="e">
        <f>IF(SUM(COUNTBLANK(D143),COUNTBLANK(D146),COUNTBLANK(D152),COUNTBLANK(D155))=0,(D146-D152-D155)/D143,"-")</f>
        <v>#DIV/0!</v>
      </c>
      <c r="K147" s="311" t="e">
        <f>IF(SUM(COUNTBLANK(E143),COUNTBLANK(E146),COUNTBLANK(E152),COUNTBLANK(E155))=0,(E146-E152-E155)/E143,"-")</f>
        <v>#DIV/0!</v>
      </c>
      <c r="L147" s="312" t="e">
        <f>IF(SUM(COUNTBLANK(F143),COUNTBLANK(F146),COUNTBLANK(F152),COUNTBLANK(F155))=0,(F146-F152-F155)/F143,"-")</f>
        <v>#DIV/0!</v>
      </c>
      <c r="M147" s="313" t="s">
        <v>190</v>
      </c>
      <c r="N147" s="385" t="s">
        <v>306</v>
      </c>
    </row>
    <row r="148" spans="1:14" s="2" customFormat="1" ht="28.5" customHeight="1" x14ac:dyDescent="0.2">
      <c r="B148" s="264" t="s">
        <v>164</v>
      </c>
      <c r="C148" s="246" t="s">
        <v>206</v>
      </c>
      <c r="D148" s="778">
        <f>'5 risk metrics'!D153</f>
        <v>0</v>
      </c>
      <c r="E148" s="779">
        <f>'5 risk metrics'!F153</f>
        <v>0</v>
      </c>
      <c r="F148" s="780">
        <f>'5 risk metrics'!H153</f>
        <v>0</v>
      </c>
      <c r="G148" s="781"/>
      <c r="H148" s="931"/>
      <c r="I148" s="309" t="s">
        <v>84</v>
      </c>
      <c r="J148" s="310" t="e">
        <f t="shared" ref="J148:L149" si="18">IF(SUM(COUNTBLANK(D147),COUNTBLANK(D153))=0,D153/D147,"-")</f>
        <v>#DIV/0!</v>
      </c>
      <c r="K148" s="311" t="e">
        <f t="shared" si="18"/>
        <v>#DIV/0!</v>
      </c>
      <c r="L148" s="312" t="e">
        <f t="shared" si="18"/>
        <v>#DIV/0!</v>
      </c>
      <c r="M148" s="313" t="s">
        <v>191</v>
      </c>
      <c r="N148" s="385" t="s">
        <v>315</v>
      </c>
    </row>
    <row r="149" spans="1:14" s="2" customFormat="1" ht="28.5" customHeight="1" x14ac:dyDescent="0.2">
      <c r="B149" s="264" t="s">
        <v>165</v>
      </c>
      <c r="C149" s="246" t="s">
        <v>278</v>
      </c>
      <c r="D149" s="792">
        <f>'5 risk metrics'!D154</f>
        <v>0</v>
      </c>
      <c r="E149" s="793">
        <f>'5 risk metrics'!F154</f>
        <v>0</v>
      </c>
      <c r="F149" s="794">
        <f>'5 risk metrics'!H154</f>
        <v>0</v>
      </c>
      <c r="G149" s="792"/>
      <c r="H149" s="931"/>
      <c r="I149" s="322" t="s">
        <v>85</v>
      </c>
      <c r="J149" s="319" t="e">
        <f t="shared" si="18"/>
        <v>#DIV/0!</v>
      </c>
      <c r="K149" s="320" t="e">
        <f t="shared" si="18"/>
        <v>#DIV/0!</v>
      </c>
      <c r="L149" s="321" t="e">
        <f t="shared" si="18"/>
        <v>#DIV/0!</v>
      </c>
      <c r="M149" s="323" t="s">
        <v>309</v>
      </c>
      <c r="N149" s="387" t="s">
        <v>316</v>
      </c>
    </row>
    <row r="150" spans="1:14" s="2" customFormat="1" ht="28.5" customHeight="1" x14ac:dyDescent="0.2">
      <c r="B150" s="265" t="s">
        <v>166</v>
      </c>
      <c r="C150" s="247" t="s">
        <v>284</v>
      </c>
      <c r="D150" s="782">
        <f>'5 risk metrics'!D155</f>
        <v>0</v>
      </c>
      <c r="E150" s="783">
        <f>'5 risk metrics'!F155</f>
        <v>0</v>
      </c>
      <c r="F150" s="784">
        <f>'5 risk metrics'!H155</f>
        <v>0</v>
      </c>
      <c r="G150" s="785"/>
      <c r="H150" s="931"/>
      <c r="I150" s="266" t="s">
        <v>89</v>
      </c>
      <c r="J150" s="272"/>
      <c r="K150" s="273"/>
      <c r="L150" s="298"/>
      <c r="M150" s="301"/>
      <c r="N150" s="376"/>
    </row>
    <row r="151" spans="1:14" s="2" customFormat="1" ht="28.5" customHeight="1" x14ac:dyDescent="0.2">
      <c r="B151" s="266" t="s">
        <v>48</v>
      </c>
      <c r="C151" s="130"/>
      <c r="D151" s="220"/>
      <c r="E151" s="221"/>
      <c r="F151" s="291"/>
      <c r="G151" s="220"/>
      <c r="H151" s="931"/>
      <c r="I151" s="309" t="s">
        <v>177</v>
      </c>
      <c r="J151" s="310" t="e">
        <f>IF(SUM(COUNTBLANK(D143),COUNTBLANK(D150),COUNTBLANK(D154))=0,(D143-D150+D154)/D143,"-")</f>
        <v>#DIV/0!</v>
      </c>
      <c r="K151" s="311" t="e">
        <f>IF(SUM(COUNTBLANK(E143),COUNTBLANK(E150),COUNTBLANK(E154))=0,(E143-E150+E154)/E143,"-")</f>
        <v>#DIV/0!</v>
      </c>
      <c r="L151" s="312" t="e">
        <f>IF(SUM(COUNTBLANK(F143),COUNTBLANK(F150),COUNTBLANK(F154))=0,(F143-F150+F154)/F143,"-")</f>
        <v>#DIV/0!</v>
      </c>
      <c r="M151" s="313" t="s">
        <v>312</v>
      </c>
      <c r="N151" s="387" t="s">
        <v>310</v>
      </c>
    </row>
    <row r="152" spans="1:14" s="70" customFormat="1" ht="28.5" customHeight="1" x14ac:dyDescent="0.2">
      <c r="A152" s="69"/>
      <c r="B152" s="264" t="s">
        <v>167</v>
      </c>
      <c r="C152" s="246" t="s">
        <v>289</v>
      </c>
      <c r="D152" s="778">
        <f>'5 risk metrics'!D157</f>
        <v>0</v>
      </c>
      <c r="E152" s="779">
        <f>'5 risk metrics'!F157</f>
        <v>0</v>
      </c>
      <c r="F152" s="780">
        <f>'5 risk metrics'!H157</f>
        <v>0</v>
      </c>
      <c r="G152" s="781"/>
      <c r="H152" s="78"/>
      <c r="I152" s="309" t="s">
        <v>280</v>
      </c>
      <c r="J152" s="310" t="e">
        <f>IF(SUM(COUNTBLANK(D143),COUNTBLANK(D149),COUNTBLANK(D154))=0,(D143-D149+D154)/D143,"-")</f>
        <v>#DIV/0!</v>
      </c>
      <c r="K152" s="311" t="e">
        <f>IF(SUM(COUNTBLANK(E143),COUNTBLANK(E149),COUNTBLANK(E154))=0,(E143-E149+E154)/E143,"-")</f>
        <v>#DIV/0!</v>
      </c>
      <c r="L152" s="312" t="e">
        <f>IF(SUM(COUNTBLANK(F143),COUNTBLANK(F149),COUNTBLANK(F154))=0,(F143-F149+F154)/F143,"-")</f>
        <v>#DIV/0!</v>
      </c>
      <c r="M152" s="313" t="s">
        <v>313</v>
      </c>
      <c r="N152" s="387" t="s">
        <v>311</v>
      </c>
    </row>
    <row r="153" spans="1:14" s="2" customFormat="1" ht="28.5" customHeight="1" x14ac:dyDescent="0.2">
      <c r="B153" s="264" t="s">
        <v>168</v>
      </c>
      <c r="C153" s="246" t="s">
        <v>290</v>
      </c>
      <c r="D153" s="778">
        <f>'5 risk metrics'!D158</f>
        <v>0</v>
      </c>
      <c r="E153" s="779">
        <f>'5 risk metrics'!F158</f>
        <v>0</v>
      </c>
      <c r="F153" s="780">
        <f>'5 risk metrics'!H158</f>
        <v>0</v>
      </c>
      <c r="G153" s="781"/>
      <c r="H153" s="931"/>
      <c r="I153" s="309" t="s">
        <v>281</v>
      </c>
      <c r="J153" s="319" t="e">
        <f>IF(SUM(COUNTBLANK(D149),COUNTBLANK(D154))=0,D154/D149,"-")</f>
        <v>#DIV/0!</v>
      </c>
      <c r="K153" s="320" t="e">
        <f>IF(SUM(COUNTBLANK(E149),COUNTBLANK(E154))=0,E154/E149,"-")</f>
        <v>#DIV/0!</v>
      </c>
      <c r="L153" s="321" t="e">
        <f>IF(SUM(COUNTBLANK(F149),COUNTBLANK(F154))=0,F154/F149,"-")</f>
        <v>#DIV/0!</v>
      </c>
      <c r="M153" s="313" t="s">
        <v>192</v>
      </c>
      <c r="N153" s="387" t="s">
        <v>317</v>
      </c>
    </row>
    <row r="154" spans="1:14" s="2" customFormat="1" ht="28.5" customHeight="1" x14ac:dyDescent="0.2">
      <c r="B154" s="264" t="s">
        <v>169</v>
      </c>
      <c r="C154" s="246" t="s">
        <v>291</v>
      </c>
      <c r="D154" s="778">
        <f>'5 risk metrics'!D159</f>
        <v>0</v>
      </c>
      <c r="E154" s="779">
        <f>'5 risk metrics'!F159</f>
        <v>0</v>
      </c>
      <c r="F154" s="780">
        <f>'5 risk metrics'!H159</f>
        <v>0</v>
      </c>
      <c r="G154" s="781"/>
      <c r="H154" s="931"/>
      <c r="I154" s="266" t="s">
        <v>86</v>
      </c>
      <c r="J154" s="272"/>
      <c r="K154" s="273"/>
      <c r="L154" s="298"/>
      <c r="M154" s="301"/>
      <c r="N154" s="376"/>
    </row>
    <row r="155" spans="1:14" s="2" customFormat="1" ht="28.5" customHeight="1" x14ac:dyDescent="0.2">
      <c r="B155" s="264" t="s">
        <v>170</v>
      </c>
      <c r="C155" s="254" t="s">
        <v>305</v>
      </c>
      <c r="D155" s="778">
        <f>'5 risk metrics'!D160</f>
        <v>0</v>
      </c>
      <c r="E155" s="779">
        <f>'5 risk metrics'!F160</f>
        <v>0</v>
      </c>
      <c r="F155" s="780">
        <f>'5 risk metrics'!H160</f>
        <v>0</v>
      </c>
      <c r="G155" s="781"/>
      <c r="H155" s="931"/>
      <c r="I155" s="309" t="s">
        <v>178</v>
      </c>
      <c r="J155" s="319" t="e">
        <f>IF(SUM(COUNTBLANK(D143),COUNTBLANK(D157),COUNTBLANK(D158))=0,D158/(D143+D157),"-")</f>
        <v>#DIV/0!</v>
      </c>
      <c r="K155" s="320" t="e">
        <f>IF(SUM(COUNTBLANK(E143),COUNTBLANK(E157),COUNTBLANK(E158))=0,E158/(E143+E157),"-")</f>
        <v>#DIV/0!</v>
      </c>
      <c r="L155" s="321" t="e">
        <f>IF(SUM(COUNTBLANK(F143),COUNTBLANK(F157),COUNTBLANK(F158))=0,F158/(F143+F157),"-")</f>
        <v>#DIV/0!</v>
      </c>
      <c r="M155" s="313" t="s">
        <v>193</v>
      </c>
      <c r="N155" s="387" t="s">
        <v>219</v>
      </c>
    </row>
    <row r="156" spans="1:14" s="2" customFormat="1" ht="28.5" customHeight="1" x14ac:dyDescent="0.2">
      <c r="B156" s="266" t="s">
        <v>49</v>
      </c>
      <c r="C156" s="130"/>
      <c r="D156" s="220"/>
      <c r="E156" s="221"/>
      <c r="F156" s="291"/>
      <c r="G156" s="220"/>
      <c r="H156" s="931"/>
      <c r="I156" s="266" t="s">
        <v>90</v>
      </c>
      <c r="J156" s="272"/>
      <c r="K156" s="273"/>
      <c r="L156" s="298"/>
      <c r="M156" s="301"/>
      <c r="N156" s="376"/>
    </row>
    <row r="157" spans="1:14" s="2" customFormat="1" ht="28.5" customHeight="1" x14ac:dyDescent="0.2">
      <c r="B157" s="264" t="s">
        <v>171</v>
      </c>
      <c r="C157" s="246" t="s">
        <v>50</v>
      </c>
      <c r="D157" s="778">
        <f>'5 risk metrics'!D162</f>
        <v>0</v>
      </c>
      <c r="E157" s="779">
        <f>'5 risk metrics'!F162</f>
        <v>0</v>
      </c>
      <c r="F157" s="780">
        <f>'5 risk metrics'!H162</f>
        <v>0</v>
      </c>
      <c r="G157" s="781"/>
      <c r="H157" s="931"/>
      <c r="I157" s="309" t="s">
        <v>87</v>
      </c>
      <c r="J157" s="310" t="e">
        <f>IF(SUM(COUNTBLANK(D143),COUNTBLANK(D155))=0,D143/D155,"-")</f>
        <v>#DIV/0!</v>
      </c>
      <c r="K157" s="311" t="e">
        <f>IF(SUM(COUNTBLANK(E143),COUNTBLANK(E155))=0,E143/E155,"-")</f>
        <v>#DIV/0!</v>
      </c>
      <c r="L157" s="312" t="e">
        <f>IF(SUM(COUNTBLANK(F143),COUNTBLANK(F155))=0,F143/F155,"-")</f>
        <v>#DIV/0!</v>
      </c>
      <c r="M157" s="313" t="s">
        <v>196</v>
      </c>
      <c r="N157" s="385" t="s">
        <v>220</v>
      </c>
    </row>
    <row r="158" spans="1:14" s="2" customFormat="1" ht="28.5" customHeight="1" thickBot="1" x14ac:dyDescent="0.25">
      <c r="B158" s="265" t="s">
        <v>172</v>
      </c>
      <c r="C158" s="698" t="s">
        <v>473</v>
      </c>
      <c r="D158" s="782">
        <f>'5 risk metrics'!D163</f>
        <v>0</v>
      </c>
      <c r="E158" s="783">
        <f>'5 risk metrics'!F163</f>
        <v>0</v>
      </c>
      <c r="F158" s="784">
        <f>'5 risk metrics'!H163</f>
        <v>0</v>
      </c>
      <c r="G158" s="785"/>
      <c r="H158" s="931"/>
      <c r="I158" s="314" t="s">
        <v>88</v>
      </c>
      <c r="J158" s="315" t="e">
        <f>IF(SUM(COUNTBLANK(D143),COUNTBLANK(D155),COUNTBLANK(D157))=0,(D143+D157)/D155,"-")</f>
        <v>#DIV/0!</v>
      </c>
      <c r="K158" s="316" t="e">
        <f>IF(SUM(COUNTBLANK(E143),COUNTBLANK(E155),COUNTBLANK(E157))=0,(E143+E157)/E155,"-")</f>
        <v>#DIV/0!</v>
      </c>
      <c r="L158" s="317" t="e">
        <f>IF(SUM(COUNTBLANK(F143),COUNTBLANK(F155),COUNTBLANK(F157))=0,(F143+F157)/F155,"-")</f>
        <v>#DIV/0!</v>
      </c>
      <c r="M158" s="318" t="s">
        <v>197</v>
      </c>
      <c r="N158" s="386" t="s">
        <v>221</v>
      </c>
    </row>
    <row r="159" spans="1:14" s="2" customFormat="1" ht="28.5" customHeight="1" x14ac:dyDescent="0.2">
      <c r="B159" s="699" t="s">
        <v>173</v>
      </c>
      <c r="C159" s="700" t="s">
        <v>497</v>
      </c>
      <c r="D159" s="786">
        <f>'5 risk metrics'!D164</f>
        <v>0</v>
      </c>
      <c r="E159" s="787">
        <f>'5 risk metrics'!F164</f>
        <v>0</v>
      </c>
      <c r="F159" s="788">
        <f>'5 risk metrics'!H164</f>
        <v>0</v>
      </c>
      <c r="G159" s="701"/>
      <c r="H159" s="931"/>
    </row>
    <row r="160" spans="1:14" s="2" customFormat="1" ht="28.5" customHeight="1" thickBot="1" x14ac:dyDescent="0.25">
      <c r="B160" s="268" t="s">
        <v>174</v>
      </c>
      <c r="C160" s="292" t="s">
        <v>296</v>
      </c>
      <c r="D160" s="789">
        <f>'5 risk metrics'!D165</f>
        <v>0</v>
      </c>
      <c r="E160" s="790">
        <f>'5 risk metrics'!F165</f>
        <v>0</v>
      </c>
      <c r="F160" s="791">
        <f>'5 risk metrics'!H165</f>
        <v>0</v>
      </c>
      <c r="G160" s="293"/>
      <c r="H160" s="931"/>
    </row>
    <row r="161" spans="1:13" s="2" customFormat="1" ht="14.25" x14ac:dyDescent="0.2">
      <c r="B161" s="1905" t="s">
        <v>571</v>
      </c>
      <c r="C161" s="1905"/>
      <c r="D161" s="995" t="str">
        <f>IF(NOT(D143=D146+D147),"Long- and short-term assets don't add up to Total AUM; ","")</f>
        <v/>
      </c>
      <c r="E161" s="995" t="str">
        <f t="shared" ref="E161:F161" si="19">IF(NOT(E143=E146+E147),"Long- and short-term assets don't add up to Total AUM; ","")</f>
        <v/>
      </c>
      <c r="F161" s="995" t="str">
        <f t="shared" si="19"/>
        <v/>
      </c>
      <c r="G161" s="930"/>
      <c r="H161" s="994"/>
    </row>
    <row r="162" spans="1:13" s="2" customFormat="1" ht="14.25" x14ac:dyDescent="0.2">
      <c r="B162" s="928"/>
      <c r="C162" s="927"/>
      <c r="D162" s="995" t="str">
        <f>IF(D147&lt;D148,"ST assets (≤12m) should be equal to or higher than ST assets (≤3m); ","")</f>
        <v/>
      </c>
      <c r="E162" s="995" t="str">
        <f t="shared" ref="E162:F162" si="20">IF(E147&lt;E148,"ST assets (≤12m) should be equal to or higher than ST assets (≤3m); ","")</f>
        <v/>
      </c>
      <c r="F162" s="995" t="str">
        <f t="shared" si="20"/>
        <v/>
      </c>
      <c r="G162" s="930"/>
      <c r="H162" s="994"/>
    </row>
    <row r="163" spans="1:13" s="2" customFormat="1" ht="14.25" x14ac:dyDescent="0.2">
      <c r="B163" s="928"/>
      <c r="C163" s="927"/>
      <c r="D163" s="995" t="str">
        <f>IF(NOT(D143=D152+D153+D155),"Liabilities plus equity don't add up to Total AUM; ","")</f>
        <v/>
      </c>
      <c r="E163" s="995" t="str">
        <f t="shared" ref="E163:F163" si="21">IF(NOT(E143=E152+E153+E155),"Liabilities plus equity don't add up to Total AUM; ","")</f>
        <v/>
      </c>
      <c r="F163" s="995" t="str">
        <f t="shared" si="21"/>
        <v/>
      </c>
      <c r="G163" s="930"/>
      <c r="H163" s="994"/>
    </row>
    <row r="164" spans="1:13" s="2" customFormat="1" ht="14.25" x14ac:dyDescent="0.2">
      <c r="B164" s="928"/>
      <c r="C164" s="927"/>
      <c r="D164" s="1030" t="str">
        <f>IF(D149&lt;D150,"Liquid assets (broad definition) should be equal to or bigger than Liquid assets (narrow definiton).","")</f>
        <v/>
      </c>
      <c r="E164" s="1030" t="str">
        <f t="shared" ref="E164:F164" si="22">IF(E149&lt;E150,"Liquid assets (broad definition) should be equal to or bigger than Liquid assets (narrow definiton).","")</f>
        <v/>
      </c>
      <c r="F164" s="1030" t="str">
        <f t="shared" si="22"/>
        <v/>
      </c>
      <c r="G164" s="930"/>
      <c r="H164" s="1029"/>
    </row>
    <row r="165" spans="1:13" s="20" customFormat="1" ht="20.100000000000001" customHeight="1" x14ac:dyDescent="0.2">
      <c r="A165" s="3"/>
      <c r="B165" s="3"/>
      <c r="C165" s="217"/>
      <c r="D165" s="727"/>
      <c r="E165" s="727"/>
      <c r="F165" s="727"/>
      <c r="G165" s="727"/>
      <c r="H165" s="727"/>
      <c r="I165" s="727"/>
      <c r="J165" s="727"/>
      <c r="K165" s="727"/>
      <c r="L165" s="727"/>
      <c r="M165" s="727"/>
    </row>
    <row r="166" spans="1:13" s="2" customFormat="1" ht="20.100000000000001" customHeight="1" x14ac:dyDescent="0.2">
      <c r="C166" s="7"/>
      <c r="D166" s="7"/>
      <c r="E166" s="7"/>
      <c r="F166" s="7"/>
      <c r="G166" s="7"/>
      <c r="H166" s="7"/>
      <c r="I166" s="7"/>
      <c r="J166" s="7"/>
      <c r="K166" s="7"/>
      <c r="L166" s="7"/>
      <c r="M166" s="7"/>
    </row>
    <row r="167" spans="1:13" s="21" customFormat="1" ht="15.95" customHeight="1" x14ac:dyDescent="0.2">
      <c r="A167" s="19"/>
      <c r="B167" s="22" t="s">
        <v>101</v>
      </c>
      <c r="C167" s="22"/>
      <c r="F167" s="22"/>
      <c r="G167" s="22"/>
      <c r="I167" s="22"/>
      <c r="K167" s="22"/>
      <c r="M167" s="22"/>
    </row>
    <row r="168" spans="1:13" ht="14.25" x14ac:dyDescent="0.2">
      <c r="B168" s="770" t="s">
        <v>199</v>
      </c>
      <c r="C168" s="771"/>
      <c r="E168" s="56"/>
      <c r="F168" s="95"/>
      <c r="G168" s="95"/>
      <c r="H168" s="56"/>
      <c r="I168" s="95"/>
      <c r="J168" s="56"/>
      <c r="K168" s="95"/>
      <c r="L168" s="56"/>
      <c r="M168" s="95"/>
    </row>
    <row r="169" spans="1:13" ht="14.25" customHeight="1" x14ac:dyDescent="0.2">
      <c r="B169" s="770" t="s">
        <v>52</v>
      </c>
      <c r="C169" s="771"/>
      <c r="E169" s="51"/>
      <c r="F169" s="51"/>
      <c r="G169" s="51"/>
      <c r="H169" s="51"/>
      <c r="I169" s="51"/>
      <c r="J169" s="51"/>
      <c r="K169" s="51"/>
      <c r="L169" s="51"/>
      <c r="M169" s="51"/>
    </row>
    <row r="170" spans="1:13" ht="14.25" customHeight="1" x14ac:dyDescent="0.2">
      <c r="B170" s="51" t="s">
        <v>201</v>
      </c>
      <c r="C170" s="771"/>
      <c r="E170" s="51"/>
      <c r="F170" s="51"/>
      <c r="G170" s="51"/>
      <c r="H170" s="51"/>
      <c r="I170" s="51"/>
      <c r="J170" s="51"/>
      <c r="K170" s="51"/>
      <c r="L170" s="51"/>
      <c r="M170" s="51"/>
    </row>
    <row r="171" spans="1:13" ht="14.25" x14ac:dyDescent="0.2">
      <c r="B171" s="51" t="s">
        <v>202</v>
      </c>
      <c r="C171" s="771"/>
      <c r="E171" s="56"/>
      <c r="F171" s="95"/>
      <c r="G171" s="95"/>
      <c r="H171" s="56"/>
      <c r="I171" s="95"/>
      <c r="J171" s="56"/>
      <c r="K171" s="95"/>
      <c r="L171" s="56"/>
      <c r="M171" s="95"/>
    </row>
    <row r="172" spans="1:13" ht="14.25" x14ac:dyDescent="0.2">
      <c r="B172" s="770" t="s">
        <v>53</v>
      </c>
      <c r="C172" s="771"/>
      <c r="E172" s="56"/>
      <c r="F172" s="95"/>
      <c r="G172" s="95"/>
      <c r="H172" s="56"/>
      <c r="I172" s="95"/>
      <c r="J172" s="56"/>
      <c r="K172" s="95"/>
      <c r="L172" s="56"/>
      <c r="M172" s="95"/>
    </row>
    <row r="173" spans="1:13" ht="14.25" x14ac:dyDescent="0.2">
      <c r="B173" s="770" t="s">
        <v>302</v>
      </c>
      <c r="C173" s="770"/>
      <c r="E173" s="56"/>
      <c r="F173" s="95"/>
      <c r="G173" s="95"/>
      <c r="H173" s="56"/>
      <c r="I173" s="95"/>
      <c r="J173" s="56"/>
      <c r="K173" s="95"/>
      <c r="L173" s="56"/>
      <c r="M173" s="95"/>
    </row>
    <row r="174" spans="1:13" ht="14.25" x14ac:dyDescent="0.2">
      <c r="B174" s="770" t="s">
        <v>303</v>
      </c>
      <c r="C174" s="770"/>
      <c r="E174" s="56"/>
      <c r="F174" s="94"/>
      <c r="G174" s="94"/>
      <c r="H174" s="56"/>
      <c r="I174" s="94"/>
      <c r="J174" s="56"/>
      <c r="K174" s="94"/>
      <c r="L174" s="56"/>
      <c r="M174" s="94"/>
    </row>
    <row r="175" spans="1:13" ht="14.25" x14ac:dyDescent="0.2">
      <c r="B175" s="770" t="s">
        <v>304</v>
      </c>
      <c r="C175" s="770"/>
      <c r="E175" s="56"/>
      <c r="F175" s="94"/>
      <c r="G175" s="94"/>
      <c r="H175" s="56"/>
      <c r="I175" s="94"/>
      <c r="J175" s="56"/>
      <c r="K175" s="94"/>
      <c r="L175" s="56"/>
      <c r="M175" s="94"/>
    </row>
    <row r="176" spans="1:13" ht="14.25" x14ac:dyDescent="0.2">
      <c r="B176" s="770" t="s">
        <v>301</v>
      </c>
      <c r="C176" s="771"/>
      <c r="E176" s="56"/>
      <c r="F176" s="94"/>
      <c r="G176" s="94"/>
      <c r="H176" s="56"/>
      <c r="I176" s="94"/>
      <c r="J176" s="56"/>
      <c r="K176" s="94"/>
      <c r="L176" s="56"/>
      <c r="M176" s="94"/>
    </row>
    <row r="177" spans="1:13" ht="14.25" x14ac:dyDescent="0.2">
      <c r="B177" s="770" t="s">
        <v>300</v>
      </c>
      <c r="C177" s="771"/>
      <c r="E177" s="56"/>
      <c r="F177" s="94"/>
      <c r="G177" s="94"/>
      <c r="H177" s="56"/>
      <c r="I177" s="94"/>
      <c r="J177" s="56"/>
      <c r="K177" s="94"/>
      <c r="L177" s="56"/>
      <c r="M177" s="94"/>
    </row>
    <row r="178" spans="1:13" ht="14.25" x14ac:dyDescent="0.2">
      <c r="B178" s="770" t="s">
        <v>299</v>
      </c>
      <c r="C178" s="771"/>
      <c r="E178" s="56"/>
      <c r="F178" s="94"/>
      <c r="G178" s="94"/>
      <c r="H178" s="56"/>
      <c r="I178" s="94"/>
      <c r="J178" s="56"/>
      <c r="K178" s="94"/>
      <c r="L178" s="56"/>
      <c r="M178" s="94"/>
    </row>
    <row r="179" spans="1:13" ht="14.25" x14ac:dyDescent="0.2">
      <c r="B179" s="770" t="s">
        <v>298</v>
      </c>
      <c r="C179" s="771"/>
      <c r="E179" s="56"/>
      <c r="F179" s="51"/>
      <c r="G179" s="51"/>
      <c r="H179" s="56"/>
      <c r="I179" s="51"/>
      <c r="J179" s="56"/>
      <c r="K179" s="51"/>
      <c r="L179" s="56"/>
      <c r="M179" s="51"/>
    </row>
    <row r="180" spans="1:13" ht="14.25" x14ac:dyDescent="0.2">
      <c r="B180" s="770" t="s">
        <v>297</v>
      </c>
      <c r="C180" s="771"/>
      <c r="E180" s="56"/>
      <c r="F180" s="51"/>
      <c r="G180" s="51"/>
      <c r="H180" s="56"/>
      <c r="I180" s="51"/>
      <c r="J180" s="56"/>
      <c r="K180" s="51"/>
      <c r="L180" s="56"/>
      <c r="M180" s="51"/>
    </row>
    <row r="181" spans="1:13" ht="14.25" customHeight="1" x14ac:dyDescent="0.2">
      <c r="B181" s="772" t="s">
        <v>500</v>
      </c>
      <c r="C181" s="771"/>
      <c r="E181" s="51"/>
      <c r="F181" s="51"/>
      <c r="G181" s="51"/>
      <c r="H181" s="51"/>
      <c r="I181" s="51"/>
      <c r="J181" s="51"/>
      <c r="K181" s="51"/>
      <c r="L181" s="51"/>
      <c r="M181" s="51"/>
    </row>
    <row r="182" spans="1:13" ht="14.25" customHeight="1" x14ac:dyDescent="0.2">
      <c r="B182" s="772" t="s">
        <v>501</v>
      </c>
      <c r="C182" s="771"/>
      <c r="E182" s="51"/>
      <c r="F182" s="51"/>
      <c r="G182" s="51"/>
      <c r="H182" s="51"/>
      <c r="I182" s="51"/>
      <c r="J182" s="51"/>
      <c r="K182" s="51"/>
      <c r="L182" s="51"/>
      <c r="M182" s="51"/>
    </row>
    <row r="183" spans="1:13" ht="14.25" x14ac:dyDescent="0.2">
      <c r="B183" s="37"/>
      <c r="C183" s="51"/>
      <c r="E183" s="51"/>
      <c r="F183" s="51"/>
      <c r="G183" s="51"/>
      <c r="H183" s="51"/>
      <c r="I183" s="51"/>
      <c r="J183" s="51"/>
      <c r="K183" s="51"/>
      <c r="L183" s="51"/>
      <c r="M183" s="51"/>
    </row>
    <row r="184" spans="1:13" ht="14.25" hidden="1" customHeight="1" x14ac:dyDescent="0.2">
      <c r="C184" s="94"/>
      <c r="E184" s="51"/>
      <c r="F184" s="94"/>
      <c r="G184" s="94"/>
      <c r="H184" s="51"/>
      <c r="I184" s="94"/>
      <c r="J184" s="51"/>
      <c r="K184" s="94"/>
      <c r="L184" s="51"/>
      <c r="M184" s="94"/>
    </row>
    <row r="185" spans="1:13" ht="14.25" hidden="1" customHeight="1" x14ac:dyDescent="0.2">
      <c r="C185" s="94"/>
      <c r="E185" s="51"/>
      <c r="F185" s="94"/>
      <c r="G185" s="94"/>
      <c r="H185" s="51"/>
      <c r="I185" s="94"/>
      <c r="J185" s="51"/>
      <c r="K185" s="94"/>
      <c r="L185" s="51"/>
      <c r="M185" s="94"/>
    </row>
    <row r="186" spans="1:13" ht="14.25" hidden="1" x14ac:dyDescent="0.2">
      <c r="C186" s="51"/>
      <c r="E186" s="56"/>
      <c r="F186" s="51"/>
      <c r="G186" s="51"/>
      <c r="H186" s="56"/>
      <c r="I186" s="51"/>
      <c r="J186" s="56"/>
      <c r="K186" s="51"/>
      <c r="L186" s="56"/>
      <c r="M186" s="51"/>
    </row>
    <row r="187" spans="1:13" ht="14.25" hidden="1" x14ac:dyDescent="0.2">
      <c r="C187" s="51"/>
      <c r="E187" s="56"/>
      <c r="F187" s="51"/>
      <c r="G187" s="51"/>
      <c r="H187" s="56"/>
      <c r="I187" s="51"/>
      <c r="J187" s="56"/>
      <c r="K187" s="51"/>
      <c r="L187" s="56"/>
      <c r="M187" s="51"/>
    </row>
    <row r="188" spans="1:13" ht="14.25" hidden="1" customHeight="1" x14ac:dyDescent="0.2">
      <c r="C188" s="4"/>
      <c r="D188" s="4"/>
      <c r="E188" s="4"/>
      <c r="F188" s="4"/>
      <c r="G188" s="4"/>
      <c r="H188" s="4"/>
      <c r="I188" s="4"/>
      <c r="J188" s="4"/>
      <c r="K188" s="4"/>
      <c r="L188" s="4"/>
      <c r="M188" s="4"/>
    </row>
    <row r="189" spans="1:13" s="2" customFormat="1" ht="12" hidden="1" customHeight="1" x14ac:dyDescent="0.2">
      <c r="A189" s="3"/>
      <c r="B189" s="3"/>
      <c r="C189" s="4"/>
      <c r="D189" s="4"/>
      <c r="E189" s="4"/>
      <c r="F189" s="4"/>
      <c r="G189" s="4"/>
      <c r="H189" s="4"/>
      <c r="I189" s="4"/>
      <c r="J189" s="4"/>
      <c r="K189" s="4"/>
      <c r="L189" s="4"/>
      <c r="M189" s="4"/>
    </row>
    <row r="190" spans="1:13" ht="14.25" hidden="1" customHeight="1" x14ac:dyDescent="0.2">
      <c r="C190" s="23"/>
      <c r="D190" s="23"/>
      <c r="E190" s="23"/>
      <c r="F190" s="23"/>
      <c r="G190" s="23"/>
      <c r="H190" s="23"/>
      <c r="I190" s="23"/>
      <c r="J190" s="23"/>
      <c r="K190" s="23"/>
      <c r="L190" s="23"/>
      <c r="M190" s="23"/>
    </row>
    <row r="191" spans="1:13" ht="14.25" hidden="1" customHeight="1" x14ac:dyDescent="0.2"/>
    <row r="192" spans="1:13" ht="14.25" hidden="1" customHeight="1" x14ac:dyDescent="0.2"/>
    <row r="193" ht="14.25" hidden="1" customHeight="1" x14ac:dyDescent="0.2"/>
    <row r="194" ht="14.25" hidden="1" customHeight="1" x14ac:dyDescent="0.2"/>
    <row r="195" ht="14.25" hidden="1" customHeight="1" x14ac:dyDescent="0.2"/>
    <row r="196" ht="14.25" hidden="1" customHeight="1" x14ac:dyDescent="0.2"/>
    <row r="197" ht="14.25" hidden="1" customHeight="1" x14ac:dyDescent="0.2"/>
    <row r="198" ht="14.25" hidden="1" customHeight="1" x14ac:dyDescent="0.2"/>
    <row r="199" ht="14.25" hidden="1" customHeight="1" x14ac:dyDescent="0.2"/>
    <row r="200" ht="14.25" hidden="1" customHeight="1" x14ac:dyDescent="0.2"/>
    <row r="201" ht="14.25" hidden="1" customHeight="1" x14ac:dyDescent="0.2"/>
    <row r="202" ht="14.25" hidden="1" customHeight="1" x14ac:dyDescent="0.2"/>
    <row r="203" ht="14.25" hidden="1" customHeight="1" x14ac:dyDescent="0.2"/>
    <row r="204" ht="14.25" hidden="1" customHeight="1" x14ac:dyDescent="0.2"/>
    <row r="205" ht="14.25" hidden="1" customHeight="1" x14ac:dyDescent="0.2"/>
    <row r="206" ht="14.25" hidden="1" customHeight="1" x14ac:dyDescent="0.2"/>
    <row r="207" ht="14.25" hidden="1" customHeight="1" x14ac:dyDescent="0.2"/>
    <row r="208" ht="14.25" hidden="1" customHeight="1" x14ac:dyDescent="0.2"/>
    <row r="209" ht="14.25" hidden="1" customHeight="1" x14ac:dyDescent="0.2"/>
    <row r="210" ht="14.25" hidden="1" customHeight="1" x14ac:dyDescent="0.2"/>
    <row r="211" ht="14.25" hidden="1" customHeight="1" x14ac:dyDescent="0.2"/>
    <row r="212" ht="14.25" hidden="1" customHeight="1" x14ac:dyDescent="0.2"/>
    <row r="213" ht="14.25" hidden="1" customHeight="1" x14ac:dyDescent="0.2"/>
    <row r="214" ht="14.25" hidden="1" customHeight="1" x14ac:dyDescent="0.2"/>
    <row r="215" ht="14.25" hidden="1" customHeight="1" x14ac:dyDescent="0.2"/>
    <row r="216" ht="14.25" hidden="1" customHeight="1" x14ac:dyDescent="0.2"/>
    <row r="217" ht="14.25" hidden="1" customHeight="1" x14ac:dyDescent="0.2"/>
    <row r="218" ht="14.25" hidden="1" customHeight="1" x14ac:dyDescent="0.2"/>
    <row r="219" ht="14.25" hidden="1" customHeight="1" x14ac:dyDescent="0.2"/>
    <row r="220" ht="14.25" hidden="1" customHeight="1" x14ac:dyDescent="0.2"/>
    <row r="221" ht="14.25" hidden="1" customHeight="1" x14ac:dyDescent="0.2"/>
    <row r="222" ht="14.25" hidden="1" customHeight="1" x14ac:dyDescent="0.2"/>
    <row r="223" ht="14.25" hidden="1" customHeight="1" x14ac:dyDescent="0.2"/>
    <row r="224" ht="14.25" hidden="1" customHeight="1" x14ac:dyDescent="0.2"/>
    <row r="225" ht="14.25" hidden="1" customHeight="1" x14ac:dyDescent="0.2"/>
    <row r="226" ht="14.25" hidden="1" customHeight="1" x14ac:dyDescent="0.2"/>
    <row r="227" ht="14.25" hidden="1" customHeight="1" x14ac:dyDescent="0.2"/>
    <row r="228" ht="14.25" hidden="1" customHeight="1" x14ac:dyDescent="0.2"/>
    <row r="229" ht="14.25" hidden="1" customHeight="1" x14ac:dyDescent="0.2"/>
    <row r="230" ht="14.25" hidden="1" customHeight="1" x14ac:dyDescent="0.2"/>
    <row r="231" ht="14.25" hidden="1" customHeight="1" x14ac:dyDescent="0.2"/>
    <row r="232" ht="14.25" hidden="1" customHeight="1" x14ac:dyDescent="0.2"/>
    <row r="233" ht="14.25" hidden="1" customHeight="1" x14ac:dyDescent="0.2"/>
    <row r="234" ht="14.25" hidden="1" customHeight="1" x14ac:dyDescent="0.2"/>
    <row r="235" ht="14.25" hidden="1" customHeight="1" x14ac:dyDescent="0.2"/>
    <row r="236" ht="14.25" hidden="1" customHeight="1" x14ac:dyDescent="0.2"/>
    <row r="237" ht="14.25" hidden="1" customHeight="1" x14ac:dyDescent="0.2"/>
    <row r="238" ht="14.25" hidden="1" customHeight="1" x14ac:dyDescent="0.2"/>
    <row r="239" ht="14.25" hidden="1" customHeight="1" x14ac:dyDescent="0.2"/>
    <row r="240"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row r="1001" ht="14.25" hidden="1" customHeight="1" x14ac:dyDescent="0.2"/>
    <row r="1002" ht="14.25" hidden="1" customHeight="1" x14ac:dyDescent="0.2"/>
    <row r="1003" ht="14.25" hidden="1" customHeight="1" x14ac:dyDescent="0.2"/>
    <row r="1004" ht="14.25" hidden="1" customHeight="1" x14ac:dyDescent="0.2"/>
    <row r="1005" ht="14.25" hidden="1" customHeight="1" x14ac:dyDescent="0.2"/>
    <row r="1006" ht="14.25" hidden="1" customHeight="1" x14ac:dyDescent="0.2"/>
    <row r="1007" ht="14.25" hidden="1" customHeight="1" x14ac:dyDescent="0.2"/>
    <row r="1008" ht="14.25" hidden="1" customHeight="1" x14ac:dyDescent="0.2"/>
    <row r="1009" ht="14.25" hidden="1" customHeight="1" x14ac:dyDescent="0.2"/>
    <row r="1010" ht="14.25" hidden="1" customHeight="1" x14ac:dyDescent="0.2"/>
    <row r="1011" ht="14.25" hidden="1" customHeight="1" x14ac:dyDescent="0.2"/>
    <row r="1012" ht="14.25" hidden="1" customHeight="1" x14ac:dyDescent="0.2"/>
    <row r="1013" ht="14.25" hidden="1" customHeight="1" x14ac:dyDescent="0.2"/>
    <row r="1014" ht="14.25" hidden="1" customHeight="1" x14ac:dyDescent="0.2"/>
    <row r="1015" ht="14.25" hidden="1" customHeight="1" x14ac:dyDescent="0.2"/>
    <row r="1016" ht="14.25" hidden="1" customHeight="1" x14ac:dyDescent="0.2"/>
    <row r="1017" ht="14.25" hidden="1" customHeight="1" x14ac:dyDescent="0.2"/>
    <row r="1018" ht="14.25" hidden="1" customHeight="1" x14ac:dyDescent="0.2"/>
    <row r="1019" ht="14.25" hidden="1" customHeight="1" x14ac:dyDescent="0.2"/>
    <row r="1020" ht="14.25" hidden="1" customHeight="1" x14ac:dyDescent="0.2"/>
    <row r="1021" ht="14.25" hidden="1" customHeight="1" x14ac:dyDescent="0.2"/>
    <row r="1022" ht="14.25" hidden="1" customHeight="1" x14ac:dyDescent="0.2"/>
    <row r="1023" ht="14.25" hidden="1" customHeight="1" x14ac:dyDescent="0.2"/>
    <row r="1024" ht="14.25" hidden="1" customHeight="1" x14ac:dyDescent="0.2"/>
    <row r="1025" ht="14.25" hidden="1" customHeight="1" x14ac:dyDescent="0.2"/>
    <row r="1026" ht="14.25" hidden="1" customHeight="1" x14ac:dyDescent="0.2"/>
    <row r="1027" ht="14.25" hidden="1" customHeight="1" x14ac:dyDescent="0.2"/>
    <row r="1028" ht="14.25" hidden="1" customHeight="1" x14ac:dyDescent="0.2"/>
    <row r="1029" ht="14.25" hidden="1" customHeight="1" x14ac:dyDescent="0.2"/>
    <row r="1030" ht="14.25" hidden="1" customHeight="1" x14ac:dyDescent="0.2"/>
    <row r="1031" ht="14.25" hidden="1" customHeight="1" x14ac:dyDescent="0.2"/>
    <row r="1032" ht="14.25" hidden="1" customHeight="1" x14ac:dyDescent="0.2"/>
    <row r="1033" ht="14.25" hidden="1" customHeight="1" x14ac:dyDescent="0.2"/>
    <row r="1034" ht="14.25" hidden="1" customHeight="1" x14ac:dyDescent="0.2"/>
    <row r="1035" ht="14.25" hidden="1" customHeight="1" x14ac:dyDescent="0.2"/>
    <row r="1036" ht="14.25" hidden="1" customHeight="1" x14ac:dyDescent="0.2"/>
    <row r="1037" ht="14.25" hidden="1" customHeight="1" x14ac:dyDescent="0.2"/>
    <row r="1038" ht="14.25" hidden="1" customHeight="1" x14ac:dyDescent="0.2"/>
    <row r="1039" ht="14.25" hidden="1" customHeight="1" x14ac:dyDescent="0.2"/>
    <row r="1040" ht="14.25" hidden="1" customHeight="1" x14ac:dyDescent="0.2"/>
    <row r="1041" ht="14.25" hidden="1" customHeight="1" x14ac:dyDescent="0.2"/>
    <row r="1042" ht="14.25" hidden="1" customHeight="1" x14ac:dyDescent="0.2"/>
    <row r="1043" ht="14.25" hidden="1" customHeight="1" x14ac:dyDescent="0.2"/>
    <row r="1044" ht="14.25" hidden="1" customHeight="1" x14ac:dyDescent="0.2"/>
    <row r="1045" ht="14.25" hidden="1" customHeight="1" x14ac:dyDescent="0.2"/>
    <row r="1046" ht="14.25" hidden="1" customHeight="1" x14ac:dyDescent="0.2"/>
    <row r="1047" ht="14.25" hidden="1" customHeight="1" x14ac:dyDescent="0.2"/>
    <row r="1048" ht="14.25" hidden="1" customHeight="1" x14ac:dyDescent="0.2"/>
    <row r="1049" ht="14.25" hidden="1" customHeight="1" x14ac:dyDescent="0.2"/>
    <row r="1050" ht="14.25" hidden="1" customHeight="1" x14ac:dyDescent="0.2"/>
    <row r="1051" ht="14.25" hidden="1" customHeight="1" x14ac:dyDescent="0.2"/>
    <row r="1052" ht="14.25" hidden="1" customHeight="1" x14ac:dyDescent="0.2"/>
    <row r="1053" ht="14.25" hidden="1" customHeight="1" x14ac:dyDescent="0.2"/>
    <row r="1054" ht="14.25" hidden="1" customHeight="1" x14ac:dyDescent="0.2"/>
    <row r="1055" ht="14.25" hidden="1" customHeight="1" x14ac:dyDescent="0.2"/>
    <row r="1056" ht="14.25" hidden="1" customHeight="1" x14ac:dyDescent="0.2"/>
    <row r="1057" ht="14.25" hidden="1" customHeight="1" x14ac:dyDescent="0.2"/>
    <row r="1058" ht="14.25" hidden="1" customHeight="1" x14ac:dyDescent="0.2"/>
    <row r="1059" ht="14.25" hidden="1" customHeight="1" x14ac:dyDescent="0.2"/>
    <row r="1060" ht="14.25" hidden="1" customHeight="1" x14ac:dyDescent="0.2"/>
    <row r="1061" ht="14.25" hidden="1" customHeight="1" x14ac:dyDescent="0.2"/>
    <row r="1062" ht="14.25" hidden="1" customHeight="1" x14ac:dyDescent="0.2"/>
    <row r="1063" ht="14.25" hidden="1" customHeight="1" x14ac:dyDescent="0.2"/>
    <row r="1064" ht="14.25" hidden="1" customHeight="1" x14ac:dyDescent="0.2"/>
    <row r="1065" ht="14.25" hidden="1" customHeight="1" x14ac:dyDescent="0.2"/>
    <row r="1066" ht="14.25" hidden="1" customHeight="1" x14ac:dyDescent="0.2"/>
    <row r="1067" ht="14.25" hidden="1" customHeight="1" x14ac:dyDescent="0.2"/>
    <row r="1068" ht="14.25" hidden="1" customHeight="1" x14ac:dyDescent="0.2"/>
    <row r="1069" ht="14.25" hidden="1" customHeight="1" x14ac:dyDescent="0.2"/>
    <row r="1070" ht="14.25" hidden="1" customHeight="1" x14ac:dyDescent="0.2"/>
    <row r="1071" ht="14.25" hidden="1" customHeight="1" x14ac:dyDescent="0.2"/>
    <row r="1072" ht="14.25" hidden="1" customHeight="1" x14ac:dyDescent="0.2"/>
    <row r="1073" ht="14.25" hidden="1" customHeight="1" x14ac:dyDescent="0.2"/>
    <row r="1074" ht="14.25" hidden="1" customHeight="1" x14ac:dyDescent="0.2"/>
    <row r="1075" ht="14.25" hidden="1" customHeight="1" x14ac:dyDescent="0.2"/>
    <row r="1076" ht="14.25" hidden="1" customHeight="1" x14ac:dyDescent="0.2"/>
    <row r="1077" ht="14.25" hidden="1" customHeight="1" x14ac:dyDescent="0.2"/>
    <row r="1078" ht="14.25" hidden="1" customHeight="1" x14ac:dyDescent="0.2"/>
    <row r="1079" ht="14.25" hidden="1" customHeight="1" x14ac:dyDescent="0.2"/>
    <row r="1080" ht="14.25" hidden="1" customHeight="1" x14ac:dyDescent="0.2"/>
    <row r="1081" ht="14.25" hidden="1" customHeight="1" x14ac:dyDescent="0.2"/>
    <row r="1082" ht="14.25" hidden="1" customHeight="1" x14ac:dyDescent="0.2"/>
    <row r="1083" ht="14.25" hidden="1" customHeight="1" x14ac:dyDescent="0.2"/>
    <row r="1084" ht="14.25" hidden="1" customHeight="1" x14ac:dyDescent="0.2"/>
    <row r="1085" ht="14.25" hidden="1" customHeight="1" x14ac:dyDescent="0.2"/>
    <row r="1086" ht="14.25" hidden="1" customHeight="1" x14ac:dyDescent="0.2"/>
    <row r="1087" ht="14.25" hidden="1" customHeight="1" x14ac:dyDescent="0.2"/>
    <row r="1088" ht="14.25" hidden="1" customHeight="1" x14ac:dyDescent="0.2"/>
    <row r="1089" ht="14.25" hidden="1" customHeight="1" x14ac:dyDescent="0.2"/>
    <row r="1090" ht="14.25" hidden="1" customHeight="1" x14ac:dyDescent="0.2"/>
    <row r="1091" ht="14.25" hidden="1" customHeight="1" x14ac:dyDescent="0.2"/>
    <row r="1092" ht="14.25" hidden="1" customHeight="1" x14ac:dyDescent="0.2"/>
    <row r="1093" ht="14.25" hidden="1" customHeight="1" x14ac:dyDescent="0.2"/>
    <row r="1094" ht="14.25" hidden="1" customHeight="1" x14ac:dyDescent="0.2"/>
    <row r="1095" ht="14.25" hidden="1" customHeight="1" x14ac:dyDescent="0.2"/>
    <row r="1096" ht="14.25" hidden="1" customHeight="1" x14ac:dyDescent="0.2"/>
    <row r="1097" ht="14.25" hidden="1" customHeight="1" x14ac:dyDescent="0.2"/>
    <row r="1098" ht="14.25" hidden="1" customHeight="1" x14ac:dyDescent="0.2"/>
    <row r="1099" ht="14.25" hidden="1" customHeight="1" x14ac:dyDescent="0.2"/>
    <row r="1100" ht="14.25" hidden="1" customHeight="1" x14ac:dyDescent="0.2"/>
    <row r="1101" ht="14.25" hidden="1" customHeight="1" x14ac:dyDescent="0.2"/>
    <row r="1102" ht="14.25" hidden="1" customHeight="1" x14ac:dyDescent="0.2"/>
    <row r="1103" ht="14.25" hidden="1" customHeight="1" x14ac:dyDescent="0.2"/>
    <row r="1104" ht="14.25" hidden="1" customHeight="1" x14ac:dyDescent="0.2"/>
    <row r="1105" ht="14.25" hidden="1" customHeight="1" x14ac:dyDescent="0.2"/>
    <row r="1106" ht="14.25" hidden="1" customHeight="1" x14ac:dyDescent="0.2"/>
    <row r="1107" ht="14.25" hidden="1" customHeight="1" x14ac:dyDescent="0.2"/>
    <row r="1108" ht="14.25" hidden="1" customHeight="1" x14ac:dyDescent="0.2"/>
    <row r="1109" ht="14.25" hidden="1" customHeight="1" x14ac:dyDescent="0.2"/>
    <row r="1110" ht="14.25" hidden="1" customHeight="1" x14ac:dyDescent="0.2"/>
    <row r="1111" ht="14.25" hidden="1" customHeight="1" x14ac:dyDescent="0.2"/>
    <row r="1112" ht="14.25" hidden="1" customHeight="1" x14ac:dyDescent="0.2"/>
    <row r="1113" ht="14.25" hidden="1" customHeight="1" x14ac:dyDescent="0.2"/>
    <row r="1114" ht="14.25" hidden="1" customHeight="1" x14ac:dyDescent="0.2"/>
    <row r="1115" ht="14.25" hidden="1" customHeight="1" x14ac:dyDescent="0.2"/>
    <row r="1116" ht="14.25" hidden="1" customHeight="1" x14ac:dyDescent="0.2"/>
    <row r="1117" ht="14.25" hidden="1" customHeight="1" x14ac:dyDescent="0.2"/>
    <row r="1118" ht="14.25" hidden="1" customHeight="1" x14ac:dyDescent="0.2"/>
    <row r="1119" ht="14.25" hidden="1" customHeight="1" x14ac:dyDescent="0.2"/>
    <row r="1120" ht="14.25" hidden="1" customHeight="1" x14ac:dyDescent="0.2"/>
    <row r="1121" ht="14.25" hidden="1" customHeight="1" x14ac:dyDescent="0.2"/>
    <row r="1122" ht="14.25" hidden="1" customHeight="1" x14ac:dyDescent="0.2"/>
    <row r="1123" ht="14.25" hidden="1" customHeight="1" x14ac:dyDescent="0.2"/>
    <row r="1124" ht="14.25" hidden="1" customHeight="1" x14ac:dyDescent="0.2"/>
    <row r="1125" ht="14.25" hidden="1" customHeight="1" x14ac:dyDescent="0.2"/>
    <row r="1126" ht="14.25" hidden="1" customHeight="1" x14ac:dyDescent="0.2"/>
    <row r="1127" ht="14.25" hidden="1" customHeight="1" x14ac:dyDescent="0.2"/>
    <row r="1128" ht="14.25" hidden="1" customHeight="1" x14ac:dyDescent="0.2"/>
    <row r="1129" ht="14.25" hidden="1" customHeight="1" x14ac:dyDescent="0.2"/>
    <row r="1130" ht="14.25" hidden="1" customHeight="1" x14ac:dyDescent="0.2"/>
    <row r="1131" ht="14.25" hidden="1" customHeight="1" x14ac:dyDescent="0.2"/>
    <row r="1132" ht="14.25" hidden="1" customHeight="1" x14ac:dyDescent="0.2"/>
    <row r="1133" ht="14.25" hidden="1" customHeight="1" x14ac:dyDescent="0.2"/>
    <row r="1134" ht="14.25" hidden="1" customHeight="1" x14ac:dyDescent="0.2"/>
    <row r="1135" ht="14.25" hidden="1" customHeight="1" x14ac:dyDescent="0.2"/>
    <row r="1136" ht="14.25" hidden="1" customHeight="1" x14ac:dyDescent="0.2"/>
    <row r="1137" ht="14.25" hidden="1" customHeight="1" x14ac:dyDescent="0.2"/>
    <row r="1138" ht="14.25" hidden="1" customHeight="1" x14ac:dyDescent="0.2"/>
    <row r="1139" ht="14.25" hidden="1" customHeight="1" x14ac:dyDescent="0.2"/>
    <row r="1140" ht="14.25" hidden="1" customHeight="1" x14ac:dyDescent="0.2"/>
    <row r="1141" ht="14.25" hidden="1" customHeight="1" x14ac:dyDescent="0.2"/>
    <row r="1142" ht="14.25" hidden="1" customHeight="1" x14ac:dyDescent="0.2"/>
    <row r="1143" ht="14.25" hidden="1" customHeight="1" x14ac:dyDescent="0.2"/>
    <row r="1144" ht="14.25" hidden="1" customHeight="1" x14ac:dyDescent="0.2"/>
    <row r="1145" ht="14.25" hidden="1" customHeight="1" x14ac:dyDescent="0.2"/>
    <row r="1146" ht="14.25" hidden="1" customHeight="1" x14ac:dyDescent="0.2"/>
    <row r="1147" ht="14.25" hidden="1" customHeight="1" x14ac:dyDescent="0.2"/>
    <row r="1148" ht="14.25" hidden="1" customHeight="1" x14ac:dyDescent="0.2"/>
    <row r="1149" ht="14.25" hidden="1" customHeight="1" x14ac:dyDescent="0.2"/>
    <row r="1150" ht="14.25" hidden="1" customHeight="1" x14ac:dyDescent="0.2"/>
    <row r="1151" ht="14.25" hidden="1" customHeight="1" x14ac:dyDescent="0.2"/>
    <row r="1152" ht="14.25" hidden="1" customHeight="1" x14ac:dyDescent="0.2"/>
    <row r="1153" ht="14.25" hidden="1" customHeight="1" x14ac:dyDescent="0.2"/>
    <row r="1154" ht="14.25" hidden="1" customHeight="1" x14ac:dyDescent="0.2"/>
    <row r="1155" ht="14.25" hidden="1" customHeight="1" x14ac:dyDescent="0.2"/>
    <row r="1156" ht="14.25" hidden="1" customHeight="1" x14ac:dyDescent="0.2"/>
    <row r="1157" ht="14.25" hidden="1" customHeight="1" x14ac:dyDescent="0.2"/>
    <row r="1158" ht="14.25" hidden="1" customHeight="1" x14ac:dyDescent="0.2"/>
    <row r="1159" ht="14.25" hidden="1" customHeight="1" x14ac:dyDescent="0.2"/>
    <row r="1160" ht="14.25" hidden="1" customHeight="1" x14ac:dyDescent="0.2"/>
    <row r="1161" ht="14.25" hidden="1" customHeight="1" x14ac:dyDescent="0.2"/>
    <row r="1162" ht="14.25" hidden="1" customHeight="1" x14ac:dyDescent="0.2"/>
    <row r="1163" ht="14.25" hidden="1" customHeight="1" x14ac:dyDescent="0.2"/>
    <row r="1164" ht="14.25" hidden="1" customHeight="1" x14ac:dyDescent="0.2"/>
    <row r="1165" ht="14.25" hidden="1" customHeight="1" x14ac:dyDescent="0.2"/>
    <row r="1166" ht="14.25" hidden="1" customHeight="1" x14ac:dyDescent="0.2"/>
    <row r="1167" ht="14.25" hidden="1" customHeight="1" x14ac:dyDescent="0.2"/>
    <row r="1168" ht="14.25" hidden="1" customHeight="1" x14ac:dyDescent="0.2"/>
    <row r="1169" ht="14.25" hidden="1" customHeight="1" x14ac:dyDescent="0.2"/>
    <row r="1170" ht="14.25" hidden="1" customHeight="1" x14ac:dyDescent="0.2"/>
    <row r="1171" ht="14.25" hidden="1" customHeight="1" x14ac:dyDescent="0.2"/>
    <row r="1172" ht="14.25" hidden="1" customHeight="1" x14ac:dyDescent="0.2"/>
    <row r="1173" ht="14.25" hidden="1" customHeight="1" x14ac:dyDescent="0.2"/>
    <row r="1174" ht="14.25" hidden="1" customHeight="1" x14ac:dyDescent="0.2"/>
    <row r="1175" ht="14.25" hidden="1" customHeight="1" x14ac:dyDescent="0.2"/>
    <row r="1176" ht="14.25" hidden="1" customHeight="1" x14ac:dyDescent="0.2"/>
    <row r="1177" ht="14.25" hidden="1" customHeight="1" x14ac:dyDescent="0.2"/>
    <row r="1178" ht="14.25" hidden="1" customHeight="1" x14ac:dyDescent="0.2"/>
    <row r="1179" ht="14.25" hidden="1" customHeight="1" x14ac:dyDescent="0.2"/>
    <row r="1180" ht="14.25" hidden="1" customHeight="1" x14ac:dyDescent="0.2"/>
    <row r="1181" ht="14.25" hidden="1" customHeight="1" x14ac:dyDescent="0.2"/>
    <row r="1182" ht="14.25" hidden="1" customHeight="1" x14ac:dyDescent="0.2"/>
    <row r="1183" ht="14.25" hidden="1" customHeight="1" x14ac:dyDescent="0.2"/>
    <row r="1184" ht="14.25" hidden="1" customHeight="1" x14ac:dyDescent="0.2"/>
    <row r="1185" ht="14.25" hidden="1" customHeight="1" x14ac:dyDescent="0.2"/>
    <row r="1186" ht="14.25" hidden="1" customHeight="1" x14ac:dyDescent="0.2"/>
    <row r="1187" ht="14.25" hidden="1" customHeight="1" x14ac:dyDescent="0.2"/>
    <row r="1188" ht="14.25" hidden="1" customHeight="1" x14ac:dyDescent="0.2"/>
    <row r="1189" ht="14.25" hidden="1" customHeight="1" x14ac:dyDescent="0.2"/>
    <row r="1190" ht="14.25" hidden="1" customHeight="1" x14ac:dyDescent="0.2"/>
    <row r="1191" ht="14.25" hidden="1" customHeight="1" x14ac:dyDescent="0.2"/>
    <row r="1192" ht="14.25" hidden="1" customHeight="1" x14ac:dyDescent="0.2"/>
    <row r="1193" ht="14.25" hidden="1" customHeight="1" x14ac:dyDescent="0.2"/>
    <row r="1194" ht="14.25" hidden="1" customHeight="1" x14ac:dyDescent="0.2"/>
    <row r="1195" ht="14.25" hidden="1" customHeight="1" x14ac:dyDescent="0.2"/>
    <row r="1196" ht="14.25" hidden="1" customHeight="1" x14ac:dyDescent="0.2"/>
    <row r="1197" ht="14.25" hidden="1" customHeight="1" x14ac:dyDescent="0.2"/>
    <row r="1198" ht="14.25" hidden="1" customHeight="1" x14ac:dyDescent="0.2"/>
    <row r="1199" ht="14.25" hidden="1" customHeight="1" x14ac:dyDescent="0.2"/>
    <row r="1200" ht="14.25" hidden="1" customHeight="1" x14ac:dyDescent="0.2"/>
    <row r="1201" ht="14.25" hidden="1" customHeight="1" x14ac:dyDescent="0.2"/>
    <row r="1202" ht="14.25" hidden="1" customHeight="1" x14ac:dyDescent="0.2"/>
    <row r="1203" ht="14.25" hidden="1" customHeight="1" x14ac:dyDescent="0.2"/>
    <row r="1204" ht="14.25" hidden="1" customHeight="1" x14ac:dyDescent="0.2"/>
    <row r="1205" ht="14.25" hidden="1" customHeight="1" x14ac:dyDescent="0.2"/>
    <row r="1206" ht="14.25" hidden="1" customHeight="1" x14ac:dyDescent="0.2"/>
    <row r="1207" ht="14.25" hidden="1" customHeight="1" x14ac:dyDescent="0.2"/>
    <row r="1208" ht="14.25" hidden="1" customHeight="1" x14ac:dyDescent="0.2"/>
    <row r="1209" ht="14.25" hidden="1" customHeight="1" x14ac:dyDescent="0.2"/>
    <row r="1210" ht="14.25" hidden="1" customHeight="1" x14ac:dyDescent="0.2"/>
    <row r="1211" ht="14.25" hidden="1" customHeight="1" x14ac:dyDescent="0.2"/>
    <row r="1212" ht="14.25" hidden="1" customHeight="1" x14ac:dyDescent="0.2"/>
    <row r="1213" ht="14.25" hidden="1" customHeight="1" x14ac:dyDescent="0.2"/>
    <row r="1214" ht="14.25" hidden="1" customHeight="1" x14ac:dyDescent="0.2"/>
    <row r="1215" ht="14.25" hidden="1" customHeight="1" x14ac:dyDescent="0.2"/>
    <row r="1216" ht="14.25" hidden="1" customHeight="1" x14ac:dyDescent="0.2"/>
    <row r="1217" ht="14.25" hidden="1" customHeight="1" x14ac:dyDescent="0.2"/>
    <row r="1218" ht="14.25" hidden="1" customHeight="1" x14ac:dyDescent="0.2"/>
    <row r="1219" ht="14.25" hidden="1" customHeight="1" x14ac:dyDescent="0.2"/>
    <row r="1220" ht="14.25" hidden="1" customHeight="1" x14ac:dyDescent="0.2"/>
    <row r="1221" ht="14.25" hidden="1" customHeight="1" x14ac:dyDescent="0.2"/>
    <row r="1222" ht="14.25" hidden="1" customHeight="1" x14ac:dyDescent="0.2"/>
    <row r="1223" ht="14.25" hidden="1" customHeight="1" x14ac:dyDescent="0.2"/>
    <row r="1224" ht="14.25" hidden="1" customHeight="1" x14ac:dyDescent="0.2"/>
    <row r="1225" ht="14.25" hidden="1" customHeight="1" x14ac:dyDescent="0.2"/>
    <row r="1226" ht="14.25" hidden="1" customHeight="1" x14ac:dyDescent="0.2"/>
    <row r="1227" ht="14.25" hidden="1" customHeight="1" x14ac:dyDescent="0.2"/>
    <row r="1228" ht="14.25" hidden="1" customHeight="1" x14ac:dyDescent="0.2"/>
    <row r="1229" ht="14.25" hidden="1" customHeight="1" x14ac:dyDescent="0.2"/>
    <row r="1230" ht="14.25" hidden="1" customHeight="1" x14ac:dyDescent="0.2"/>
    <row r="1231" ht="14.25" hidden="1" customHeight="1" x14ac:dyDescent="0.2"/>
    <row r="1232" ht="14.25" hidden="1" customHeight="1" x14ac:dyDescent="0.2"/>
    <row r="1233" ht="14.25" hidden="1" customHeight="1" x14ac:dyDescent="0.2"/>
    <row r="1234" ht="14.25" hidden="1" customHeight="1" x14ac:dyDescent="0.2"/>
    <row r="1235" ht="14.25" hidden="1" customHeight="1" x14ac:dyDescent="0.2"/>
    <row r="1236" ht="14.25" hidden="1" customHeight="1" x14ac:dyDescent="0.2"/>
    <row r="1237" ht="14.25" hidden="1" customHeight="1" x14ac:dyDescent="0.2"/>
    <row r="1238" ht="14.25" hidden="1" customHeight="1" x14ac:dyDescent="0.2"/>
    <row r="1239" ht="14.25" hidden="1" customHeight="1" x14ac:dyDescent="0.2"/>
    <row r="1240" ht="14.25" hidden="1" customHeight="1" x14ac:dyDescent="0.2"/>
    <row r="1241" ht="14.25" hidden="1" customHeight="1" x14ac:dyDescent="0.2"/>
    <row r="1242" ht="14.25" hidden="1" customHeight="1" x14ac:dyDescent="0.2"/>
    <row r="1243" ht="14.25" hidden="1" customHeight="1" x14ac:dyDescent="0.2"/>
    <row r="1244" ht="14.25" hidden="1" customHeight="1" x14ac:dyDescent="0.2"/>
    <row r="1245" ht="14.25" hidden="1" customHeight="1" x14ac:dyDescent="0.2"/>
    <row r="1246" ht="14.25" hidden="1" customHeight="1" x14ac:dyDescent="0.2"/>
    <row r="1247" ht="14.25" hidden="1" customHeight="1" x14ac:dyDescent="0.2"/>
    <row r="1248" ht="14.25" hidden="1" customHeight="1" x14ac:dyDescent="0.2"/>
    <row r="1249" ht="14.25" hidden="1" customHeight="1" x14ac:dyDescent="0.2"/>
    <row r="1250" ht="14.25" hidden="1" customHeight="1" x14ac:dyDescent="0.2"/>
    <row r="1251" ht="14.25" hidden="1" customHeight="1" x14ac:dyDescent="0.2"/>
    <row r="1252" ht="14.25" hidden="1" customHeight="1" x14ac:dyDescent="0.2"/>
    <row r="1253" ht="14.25" hidden="1" customHeight="1" x14ac:dyDescent="0.2"/>
    <row r="1254" ht="14.25" hidden="1" customHeight="1" x14ac:dyDescent="0.2"/>
    <row r="1255" ht="14.25" hidden="1" customHeight="1" x14ac:dyDescent="0.2"/>
    <row r="1256" ht="14.25" hidden="1" customHeight="1" x14ac:dyDescent="0.2"/>
    <row r="1257" ht="14.25" hidden="1" customHeight="1" x14ac:dyDescent="0.2"/>
    <row r="1258" ht="14.25" hidden="1" customHeight="1" x14ac:dyDescent="0.2"/>
    <row r="1259" ht="14.25" hidden="1" customHeight="1" x14ac:dyDescent="0.2"/>
    <row r="1260" ht="14.25" hidden="1" customHeight="1" x14ac:dyDescent="0.2"/>
    <row r="1261" ht="14.25" hidden="1" customHeight="1" x14ac:dyDescent="0.2"/>
    <row r="1262" ht="14.25" hidden="1" customHeight="1" x14ac:dyDescent="0.2"/>
    <row r="1263" ht="14.25" hidden="1" customHeight="1" x14ac:dyDescent="0.2"/>
    <row r="1264" ht="14.25" hidden="1" customHeight="1" x14ac:dyDescent="0.2"/>
    <row r="1265" ht="14.25" hidden="1" customHeight="1" x14ac:dyDescent="0.2"/>
    <row r="1266" ht="14.25" hidden="1" customHeight="1" x14ac:dyDescent="0.2"/>
    <row r="1267" ht="14.25" hidden="1" customHeight="1" x14ac:dyDescent="0.2"/>
    <row r="1268" ht="14.25" hidden="1" customHeight="1" x14ac:dyDescent="0.2"/>
    <row r="1269" ht="14.25" hidden="1" customHeight="1" x14ac:dyDescent="0.2"/>
    <row r="1270" ht="14.25" hidden="1" customHeight="1" x14ac:dyDescent="0.2"/>
    <row r="1271" ht="14.25" hidden="1" customHeight="1" x14ac:dyDescent="0.2"/>
    <row r="1272" ht="14.25" hidden="1" customHeight="1" x14ac:dyDescent="0.2"/>
    <row r="1273" ht="14.25" hidden="1" customHeight="1" x14ac:dyDescent="0.2"/>
    <row r="1274" ht="14.25" hidden="1" customHeight="1" x14ac:dyDescent="0.2"/>
    <row r="1275" ht="14.25" hidden="1" customHeight="1" x14ac:dyDescent="0.2"/>
    <row r="1276" ht="14.25" hidden="1" customHeight="1" x14ac:dyDescent="0.2"/>
    <row r="1277" ht="14.25" hidden="1" customHeight="1" x14ac:dyDescent="0.2"/>
    <row r="1278" ht="14.25" hidden="1" customHeight="1" x14ac:dyDescent="0.2"/>
    <row r="1279" ht="14.25" hidden="1" customHeight="1" x14ac:dyDescent="0.2"/>
    <row r="1280" ht="14.25" hidden="1" customHeight="1" x14ac:dyDescent="0.2"/>
    <row r="1281" ht="14.25" hidden="1" customHeight="1" x14ac:dyDescent="0.2"/>
    <row r="1282" ht="14.25" hidden="1" customHeight="1" x14ac:dyDescent="0.2"/>
    <row r="1283" ht="14.25" hidden="1" customHeight="1" x14ac:dyDescent="0.2"/>
    <row r="1284" ht="14.25" hidden="1" customHeight="1" x14ac:dyDescent="0.2"/>
    <row r="1285" ht="14.25" hidden="1" customHeight="1" x14ac:dyDescent="0.2"/>
    <row r="1286" ht="14.25" hidden="1" customHeight="1" x14ac:dyDescent="0.2"/>
    <row r="1287" ht="14.25" hidden="1" customHeight="1" x14ac:dyDescent="0.2"/>
    <row r="1288" ht="14.25" hidden="1" customHeight="1" x14ac:dyDescent="0.2"/>
    <row r="1289" ht="14.25" hidden="1" customHeight="1" x14ac:dyDescent="0.2"/>
    <row r="1290" ht="14.25" hidden="1" customHeight="1" x14ac:dyDescent="0.2"/>
    <row r="1291" ht="14.25" hidden="1" customHeight="1" x14ac:dyDescent="0.2"/>
    <row r="1292" ht="14.25" hidden="1" customHeight="1" x14ac:dyDescent="0.2"/>
    <row r="1293" ht="14.25" hidden="1" customHeight="1" x14ac:dyDescent="0.2"/>
    <row r="1294" ht="14.25" hidden="1" customHeight="1" x14ac:dyDescent="0.2"/>
    <row r="1295" ht="14.25" hidden="1" customHeight="1" x14ac:dyDescent="0.2"/>
    <row r="1296" ht="14.25" hidden="1" customHeight="1" x14ac:dyDescent="0.2"/>
    <row r="1297" ht="14.25" hidden="1" customHeight="1" x14ac:dyDescent="0.2"/>
    <row r="1298" ht="14.25" hidden="1" customHeight="1" x14ac:dyDescent="0.2"/>
    <row r="1299" ht="14.25" hidden="1" customHeight="1" x14ac:dyDescent="0.2"/>
    <row r="1300" ht="14.25" hidden="1" customHeight="1" x14ac:dyDescent="0.2"/>
    <row r="1301" ht="14.25" hidden="1" customHeight="1" x14ac:dyDescent="0.2"/>
    <row r="1302" ht="14.25" hidden="1" customHeight="1" x14ac:dyDescent="0.2"/>
    <row r="1303" ht="14.25" hidden="1" customHeight="1" x14ac:dyDescent="0.2"/>
    <row r="1304" ht="14.25" hidden="1" customHeight="1" x14ac:dyDescent="0.2"/>
    <row r="1305" ht="14.25" hidden="1" customHeight="1" x14ac:dyDescent="0.2"/>
    <row r="1306" ht="14.25" hidden="1" customHeight="1" x14ac:dyDescent="0.2"/>
    <row r="1307" ht="14.25" hidden="1" customHeight="1" x14ac:dyDescent="0.2"/>
    <row r="1308" ht="14.25" hidden="1" customHeight="1" x14ac:dyDescent="0.2"/>
    <row r="1309" ht="14.25" hidden="1" customHeight="1" x14ac:dyDescent="0.2"/>
    <row r="1310" ht="14.25" hidden="1" customHeight="1" x14ac:dyDescent="0.2"/>
    <row r="1311" ht="14.25" hidden="1" customHeight="1" x14ac:dyDescent="0.2"/>
    <row r="1312" ht="14.25" hidden="1" customHeight="1" x14ac:dyDescent="0.2"/>
    <row r="1313" ht="14.25" hidden="1" customHeight="1" x14ac:dyDescent="0.2"/>
    <row r="1314" ht="14.25" hidden="1" customHeight="1" x14ac:dyDescent="0.2"/>
    <row r="1315" ht="14.25" hidden="1" customHeight="1" x14ac:dyDescent="0.2"/>
    <row r="1316" ht="14.25" hidden="1" customHeight="1" x14ac:dyDescent="0.2"/>
    <row r="1317" ht="14.25" hidden="1" customHeight="1" x14ac:dyDescent="0.2"/>
    <row r="1318" ht="14.25" hidden="1" customHeight="1" x14ac:dyDescent="0.2"/>
    <row r="1319" ht="14.25" hidden="1" customHeight="1" x14ac:dyDescent="0.2"/>
    <row r="1320" ht="14.25" hidden="1" customHeight="1" x14ac:dyDescent="0.2"/>
    <row r="1321" ht="14.25" hidden="1" customHeight="1" x14ac:dyDescent="0.2"/>
    <row r="1322" ht="14.25" hidden="1" customHeight="1" x14ac:dyDescent="0.2"/>
    <row r="1323" ht="14.25" hidden="1" customHeight="1" x14ac:dyDescent="0.2"/>
    <row r="1324" ht="14.25" hidden="1" customHeight="1" x14ac:dyDescent="0.2"/>
    <row r="1325" ht="14.25" hidden="1" customHeight="1" x14ac:dyDescent="0.2"/>
    <row r="1326" ht="14.25" hidden="1" customHeight="1" x14ac:dyDescent="0.2"/>
    <row r="1327" ht="14.25" hidden="1" customHeight="1" x14ac:dyDescent="0.2"/>
    <row r="1328" ht="14.25" hidden="1" customHeight="1" x14ac:dyDescent="0.2"/>
    <row r="1329" ht="14.25" hidden="1" customHeight="1" x14ac:dyDescent="0.2"/>
    <row r="1330" ht="14.25" hidden="1" customHeight="1" x14ac:dyDescent="0.2"/>
    <row r="1331" ht="14.25" hidden="1" customHeight="1" x14ac:dyDescent="0.2"/>
    <row r="1332" ht="14.25" hidden="1" customHeight="1" x14ac:dyDescent="0.2"/>
    <row r="1333" ht="14.25" hidden="1" customHeight="1" x14ac:dyDescent="0.2"/>
    <row r="1334" ht="14.25" hidden="1" customHeight="1" x14ac:dyDescent="0.2"/>
    <row r="1335" ht="14.25" hidden="1" customHeight="1" x14ac:dyDescent="0.2"/>
    <row r="1336" ht="14.25" hidden="1" customHeight="1" x14ac:dyDescent="0.2"/>
    <row r="1337" ht="14.25" hidden="1" customHeight="1" x14ac:dyDescent="0.2"/>
    <row r="1338" ht="14.25" hidden="1" customHeight="1" x14ac:dyDescent="0.2"/>
    <row r="1339" ht="14.25" hidden="1" customHeight="1" x14ac:dyDescent="0.2"/>
    <row r="1340" ht="14.25" hidden="1" customHeight="1" x14ac:dyDescent="0.2"/>
    <row r="1341" ht="14.25" hidden="1" customHeight="1" x14ac:dyDescent="0.2"/>
    <row r="1342" ht="14.25" hidden="1" customHeight="1" x14ac:dyDescent="0.2"/>
    <row r="1343" ht="14.25" hidden="1" customHeight="1" x14ac:dyDescent="0.2"/>
    <row r="1344" ht="14.25" hidden="1" customHeight="1" x14ac:dyDescent="0.2"/>
    <row r="1345" ht="14.25" hidden="1" customHeight="1" x14ac:dyDescent="0.2"/>
    <row r="1346" ht="14.25" hidden="1" customHeight="1" x14ac:dyDescent="0.2"/>
    <row r="1347" ht="14.25" hidden="1" customHeight="1" x14ac:dyDescent="0.2"/>
    <row r="1348" ht="14.25" hidden="1" customHeight="1" x14ac:dyDescent="0.2"/>
    <row r="1349" ht="14.25" hidden="1" customHeight="1" x14ac:dyDescent="0.2"/>
    <row r="1350" ht="14.25" hidden="1" customHeight="1" x14ac:dyDescent="0.2"/>
    <row r="1351" ht="14.25" hidden="1" customHeight="1" x14ac:dyDescent="0.2"/>
    <row r="1352" ht="14.25" hidden="1" customHeight="1" x14ac:dyDescent="0.2"/>
    <row r="1353" ht="14.25" hidden="1" customHeight="1" x14ac:dyDescent="0.2"/>
    <row r="1354" ht="14.25" hidden="1" customHeight="1" x14ac:dyDescent="0.2"/>
    <row r="1355" ht="14.25" hidden="1" customHeight="1" x14ac:dyDescent="0.2"/>
    <row r="1356" ht="14.25" hidden="1" customHeight="1" x14ac:dyDescent="0.2"/>
    <row r="1357" ht="14.25" hidden="1" customHeight="1" x14ac:dyDescent="0.2"/>
    <row r="1358" ht="14.25" hidden="1" customHeight="1" x14ac:dyDescent="0.2"/>
    <row r="1359" ht="14.25" hidden="1" customHeight="1" x14ac:dyDescent="0.2"/>
    <row r="1360" ht="14.25" hidden="1" customHeight="1" x14ac:dyDescent="0.2"/>
    <row r="1361" ht="14.25" hidden="1" customHeight="1" x14ac:dyDescent="0.2"/>
    <row r="1362" ht="14.25" hidden="1" customHeight="1" x14ac:dyDescent="0.2"/>
    <row r="1363" ht="14.25" hidden="1" customHeight="1" x14ac:dyDescent="0.2"/>
    <row r="1364" ht="14.25" hidden="1" customHeight="1" x14ac:dyDescent="0.2"/>
    <row r="1365" ht="14.25" hidden="1" customHeight="1" x14ac:dyDescent="0.2"/>
    <row r="1366" ht="14.25" hidden="1" customHeight="1" x14ac:dyDescent="0.2"/>
    <row r="1367" ht="14.25" hidden="1" customHeight="1" x14ac:dyDescent="0.2"/>
    <row r="1368" ht="14.25" hidden="1" customHeight="1" x14ac:dyDescent="0.2"/>
    <row r="1369" ht="14.25" hidden="1" customHeight="1" x14ac:dyDescent="0.2"/>
    <row r="1370" ht="14.25" hidden="1" customHeight="1" x14ac:dyDescent="0.2"/>
    <row r="1371" ht="14.25" hidden="1" customHeight="1" x14ac:dyDescent="0.2"/>
    <row r="1372" ht="14.25" hidden="1" customHeight="1" x14ac:dyDescent="0.2"/>
    <row r="1373" ht="14.25" hidden="1" customHeight="1" x14ac:dyDescent="0.2"/>
    <row r="1374" ht="14.25" hidden="1" customHeight="1" x14ac:dyDescent="0.2"/>
    <row r="1375" ht="14.25" hidden="1" customHeight="1" x14ac:dyDescent="0.2"/>
    <row r="1376" ht="14.25" hidden="1" customHeight="1" x14ac:dyDescent="0.2"/>
    <row r="1377" ht="14.25" hidden="1" customHeight="1" x14ac:dyDescent="0.2"/>
    <row r="1378" ht="14.25" hidden="1" customHeight="1" x14ac:dyDescent="0.2"/>
    <row r="1379" ht="14.25" hidden="1" customHeight="1" x14ac:dyDescent="0.2"/>
    <row r="1380" ht="14.25" hidden="1" customHeight="1" x14ac:dyDescent="0.2"/>
    <row r="1381" ht="14.25" hidden="1" customHeight="1" x14ac:dyDescent="0.2"/>
    <row r="1382" ht="14.25" hidden="1" customHeight="1" x14ac:dyDescent="0.2"/>
    <row r="1383" ht="14.25" hidden="1" customHeight="1" x14ac:dyDescent="0.2"/>
    <row r="1384" ht="14.25" hidden="1" customHeight="1" x14ac:dyDescent="0.2"/>
    <row r="1385" ht="14.25" hidden="1" customHeight="1" x14ac:dyDescent="0.2"/>
    <row r="1386" ht="14.25" hidden="1" customHeight="1" x14ac:dyDescent="0.2"/>
    <row r="1387" ht="14.25" hidden="1" customHeight="1" x14ac:dyDescent="0.2"/>
    <row r="1388" ht="14.25" hidden="1" customHeight="1" x14ac:dyDescent="0.2"/>
    <row r="1389" ht="14.25" hidden="1" customHeight="1" x14ac:dyDescent="0.2"/>
    <row r="1390" ht="14.25" hidden="1" customHeight="1" x14ac:dyDescent="0.2"/>
    <row r="1391" ht="14.25" hidden="1" customHeight="1" x14ac:dyDescent="0.2"/>
    <row r="1392" ht="14.25" hidden="1" customHeight="1" x14ac:dyDescent="0.2"/>
    <row r="1393" ht="14.25" hidden="1" customHeight="1" x14ac:dyDescent="0.2"/>
    <row r="1394" ht="14.25" hidden="1" customHeight="1" x14ac:dyDescent="0.2"/>
    <row r="1395" ht="14.25" hidden="1" customHeight="1" x14ac:dyDescent="0.2"/>
    <row r="1396" ht="14.25" hidden="1" customHeight="1" x14ac:dyDescent="0.2"/>
    <row r="1397" ht="14.25" hidden="1" customHeight="1" x14ac:dyDescent="0.2"/>
    <row r="1398" ht="14.25" hidden="1" customHeight="1" x14ac:dyDescent="0.2"/>
    <row r="1399" ht="14.25" hidden="1" customHeight="1" x14ac:dyDescent="0.2"/>
    <row r="1400" ht="14.25" hidden="1" customHeight="1" x14ac:dyDescent="0.2"/>
    <row r="1401" ht="14.25" hidden="1" customHeight="1" x14ac:dyDescent="0.2"/>
    <row r="1402" ht="14.25" hidden="1" customHeight="1" x14ac:dyDescent="0.2"/>
    <row r="1403" ht="14.25" hidden="1" customHeight="1" x14ac:dyDescent="0.2"/>
    <row r="1404" ht="14.25" hidden="1" customHeight="1" x14ac:dyDescent="0.2"/>
    <row r="1405" ht="14.25" hidden="1" customHeight="1" x14ac:dyDescent="0.2"/>
    <row r="1406" ht="14.25" hidden="1" customHeight="1" x14ac:dyDescent="0.2"/>
    <row r="1407" ht="14.25" hidden="1" customHeight="1" x14ac:dyDescent="0.2"/>
    <row r="1408" ht="14.25" hidden="1" customHeight="1" x14ac:dyDescent="0.2"/>
    <row r="1409" ht="14.25" hidden="1" customHeight="1" x14ac:dyDescent="0.2"/>
    <row r="1410" ht="14.25" hidden="1" customHeight="1" x14ac:dyDescent="0.2"/>
    <row r="1411" ht="14.25" hidden="1" customHeight="1" x14ac:dyDescent="0.2"/>
    <row r="1412" ht="14.25" hidden="1" customHeight="1" x14ac:dyDescent="0.2"/>
    <row r="1413" ht="14.25" hidden="1" customHeight="1" x14ac:dyDescent="0.2"/>
    <row r="1414" ht="14.25" hidden="1" customHeight="1" x14ac:dyDescent="0.2"/>
    <row r="1415" ht="14.25" hidden="1" customHeight="1" x14ac:dyDescent="0.2"/>
    <row r="1416" ht="14.25" hidden="1" customHeight="1" x14ac:dyDescent="0.2"/>
    <row r="1417" ht="14.25" hidden="1" customHeight="1" x14ac:dyDescent="0.2"/>
    <row r="1418" ht="14.25" hidden="1" customHeight="1" x14ac:dyDescent="0.2"/>
    <row r="1419" ht="14.25" hidden="1" customHeight="1" x14ac:dyDescent="0.2"/>
    <row r="1420" ht="14.25" hidden="1" customHeight="1" x14ac:dyDescent="0.2"/>
    <row r="1421" ht="14.25" hidden="1" customHeight="1" x14ac:dyDescent="0.2"/>
    <row r="1422" ht="14.25" hidden="1" customHeight="1" x14ac:dyDescent="0.2"/>
    <row r="1423" ht="14.25" hidden="1" customHeight="1" x14ac:dyDescent="0.2"/>
    <row r="1424" ht="14.25" hidden="1" customHeight="1" x14ac:dyDescent="0.2"/>
    <row r="1425" ht="14.25" hidden="1" customHeight="1" x14ac:dyDescent="0.2"/>
    <row r="1426" ht="14.25" hidden="1" customHeight="1" x14ac:dyDescent="0.2"/>
    <row r="1427" ht="14.25" hidden="1" customHeight="1" x14ac:dyDescent="0.2"/>
    <row r="1428" ht="14.25" hidden="1" customHeight="1" x14ac:dyDescent="0.2"/>
    <row r="1429" ht="14.25" hidden="1" customHeight="1" x14ac:dyDescent="0.2"/>
    <row r="1430" ht="14.25" hidden="1" customHeight="1" x14ac:dyDescent="0.2"/>
    <row r="1431" ht="14.25" hidden="1" customHeight="1" x14ac:dyDescent="0.2"/>
    <row r="1432" ht="14.25" hidden="1" customHeight="1" x14ac:dyDescent="0.2"/>
    <row r="1433" ht="14.25" hidden="1" customHeight="1" x14ac:dyDescent="0.2"/>
    <row r="1434" ht="14.25" hidden="1" customHeight="1" x14ac:dyDescent="0.2"/>
    <row r="1435" ht="14.25" hidden="1" customHeight="1" x14ac:dyDescent="0.2"/>
    <row r="1436" ht="14.25" hidden="1" customHeight="1" x14ac:dyDescent="0.2"/>
    <row r="1437" ht="14.25" hidden="1" customHeight="1" x14ac:dyDescent="0.2"/>
    <row r="1438" ht="14.25" hidden="1" customHeight="1" x14ac:dyDescent="0.2"/>
    <row r="1439" ht="14.25" hidden="1" customHeight="1" x14ac:dyDescent="0.2"/>
    <row r="1440" ht="14.25" hidden="1" customHeight="1" x14ac:dyDescent="0.2"/>
    <row r="1441" ht="14.25" hidden="1" customHeight="1" x14ac:dyDescent="0.2"/>
    <row r="1442" ht="14.25" hidden="1" customHeight="1" x14ac:dyDescent="0.2"/>
    <row r="1443" ht="14.25" hidden="1" customHeight="1" x14ac:dyDescent="0.2"/>
    <row r="1444" ht="14.25" hidden="1" customHeight="1" x14ac:dyDescent="0.2"/>
    <row r="1445" ht="14.25" hidden="1" customHeight="1" x14ac:dyDescent="0.2"/>
    <row r="1446" ht="14.25" hidden="1" customHeight="1" x14ac:dyDescent="0.2"/>
    <row r="1447" ht="14.25" hidden="1" customHeight="1" x14ac:dyDescent="0.2"/>
    <row r="1448" ht="14.25" hidden="1" customHeight="1" x14ac:dyDescent="0.2"/>
    <row r="1449" ht="14.25" hidden="1" customHeight="1" x14ac:dyDescent="0.2"/>
    <row r="1450" ht="14.25" hidden="1" customHeight="1" x14ac:dyDescent="0.2"/>
    <row r="1451" ht="14.25" hidden="1" customHeight="1" x14ac:dyDescent="0.2"/>
    <row r="1452" ht="14.25" hidden="1" customHeight="1" x14ac:dyDescent="0.2"/>
    <row r="1453" ht="14.25" hidden="1" customHeight="1" x14ac:dyDescent="0.2"/>
    <row r="1454" ht="14.25" hidden="1" customHeight="1" x14ac:dyDescent="0.2"/>
    <row r="1455" ht="14.25" hidden="1" customHeight="1" x14ac:dyDescent="0.2"/>
    <row r="1456" ht="14.25" hidden="1" customHeight="1" x14ac:dyDescent="0.2"/>
    <row r="1457" ht="14.25" hidden="1" customHeight="1" x14ac:dyDescent="0.2"/>
    <row r="1458" ht="14.25" hidden="1" customHeight="1" x14ac:dyDescent="0.2"/>
    <row r="1459" ht="14.25" hidden="1" customHeight="1" x14ac:dyDescent="0.2"/>
    <row r="1460" ht="14.25" hidden="1" customHeight="1" x14ac:dyDescent="0.2"/>
    <row r="1461" ht="14.25" hidden="1" customHeight="1" x14ac:dyDescent="0.2"/>
    <row r="1462" ht="14.25" hidden="1" customHeight="1" x14ac:dyDescent="0.2"/>
    <row r="1463" ht="14.25" hidden="1" customHeight="1" x14ac:dyDescent="0.2"/>
    <row r="1464" ht="14.25" hidden="1" customHeight="1" x14ac:dyDescent="0.2"/>
    <row r="1465" ht="14.25" hidden="1" customHeight="1" x14ac:dyDescent="0.2"/>
    <row r="1466" ht="14.25" hidden="1" customHeight="1" x14ac:dyDescent="0.2"/>
    <row r="1467" ht="14.25" hidden="1" customHeight="1" x14ac:dyDescent="0.2"/>
    <row r="1468" ht="14.25" hidden="1" customHeight="1" x14ac:dyDescent="0.2"/>
    <row r="1469" ht="14.25" hidden="1" customHeight="1" x14ac:dyDescent="0.2"/>
    <row r="1470" ht="14.25" hidden="1" customHeight="1" x14ac:dyDescent="0.2"/>
    <row r="1471" ht="14.25" hidden="1" customHeight="1" x14ac:dyDescent="0.2"/>
    <row r="1472" ht="14.25" hidden="1" customHeight="1" x14ac:dyDescent="0.2"/>
    <row r="1473" ht="14.25" hidden="1" customHeight="1" x14ac:dyDescent="0.2"/>
    <row r="1474" ht="14.25" hidden="1" customHeight="1" x14ac:dyDescent="0.2"/>
    <row r="1475" ht="14.25" hidden="1" customHeight="1" x14ac:dyDescent="0.2"/>
    <row r="1476" ht="14.25" hidden="1" customHeight="1" x14ac:dyDescent="0.2"/>
    <row r="1477" ht="14.25" hidden="1" customHeight="1" x14ac:dyDescent="0.2"/>
    <row r="1478" ht="14.25" hidden="1" customHeight="1" x14ac:dyDescent="0.2"/>
    <row r="1479" ht="14.25" hidden="1" customHeight="1" x14ac:dyDescent="0.2"/>
    <row r="1480" ht="14.25" hidden="1" customHeight="1" x14ac:dyDescent="0.2"/>
    <row r="1481" ht="14.25" hidden="1" customHeight="1" x14ac:dyDescent="0.2"/>
    <row r="1482" ht="14.25" hidden="1" customHeight="1" x14ac:dyDescent="0.2"/>
    <row r="1483" ht="14.25" hidden="1" customHeight="1" x14ac:dyDescent="0.2"/>
    <row r="1484" ht="14.25" hidden="1" customHeight="1" x14ac:dyDescent="0.2"/>
    <row r="1485" ht="14.25" hidden="1" customHeight="1" x14ac:dyDescent="0.2"/>
    <row r="1486" ht="14.25" hidden="1" customHeight="1" x14ac:dyDescent="0.2"/>
    <row r="1487" ht="14.25" hidden="1" customHeight="1" x14ac:dyDescent="0.2"/>
    <row r="1488" ht="14.25" hidden="1" customHeight="1" x14ac:dyDescent="0.2"/>
    <row r="1489" ht="14.25" hidden="1" customHeight="1" x14ac:dyDescent="0.2"/>
    <row r="1490" ht="14.25" hidden="1" customHeight="1" x14ac:dyDescent="0.2"/>
    <row r="1491" ht="14.25" hidden="1" customHeight="1" x14ac:dyDescent="0.2"/>
    <row r="1492" ht="14.25" hidden="1" customHeight="1" x14ac:dyDescent="0.2"/>
    <row r="1493" ht="14.25" hidden="1" customHeight="1" x14ac:dyDescent="0.2"/>
    <row r="1494" ht="14.25" hidden="1" customHeight="1" x14ac:dyDescent="0.2"/>
    <row r="1495" ht="14.25" hidden="1" customHeight="1" x14ac:dyDescent="0.2"/>
    <row r="1496" ht="14.25" hidden="1" customHeight="1" x14ac:dyDescent="0.2"/>
    <row r="1497" ht="14.25" hidden="1" customHeight="1" x14ac:dyDescent="0.2"/>
    <row r="1498" ht="14.25" hidden="1" customHeight="1" x14ac:dyDescent="0.2"/>
    <row r="1499" ht="14.25" hidden="1" customHeight="1" x14ac:dyDescent="0.2"/>
    <row r="1500" ht="14.25" hidden="1" customHeight="1" x14ac:dyDescent="0.2"/>
    <row r="1501" ht="14.25" hidden="1" customHeight="1" x14ac:dyDescent="0.2"/>
    <row r="1502" ht="14.25" hidden="1" customHeight="1" x14ac:dyDescent="0.2"/>
    <row r="1503" ht="14.25" hidden="1" customHeight="1" x14ac:dyDescent="0.2"/>
    <row r="1504" ht="14.25" hidden="1" customHeight="1" x14ac:dyDescent="0.2"/>
    <row r="1505" ht="14.25" hidden="1" customHeight="1" x14ac:dyDescent="0.2"/>
    <row r="1506" ht="14.25" hidden="1" customHeight="1" x14ac:dyDescent="0.2"/>
    <row r="1507" ht="14.25" hidden="1" customHeight="1" x14ac:dyDescent="0.2"/>
    <row r="1508" ht="14.25" hidden="1" customHeight="1" x14ac:dyDescent="0.2"/>
    <row r="1509" ht="14.25" hidden="1" customHeight="1" x14ac:dyDescent="0.2"/>
    <row r="1510" ht="14.25" hidden="1" customHeight="1" x14ac:dyDescent="0.2"/>
    <row r="1511" ht="14.25" hidden="1" customHeight="1" x14ac:dyDescent="0.2"/>
    <row r="1512" ht="14.25" hidden="1" customHeight="1" x14ac:dyDescent="0.2"/>
    <row r="1513" ht="14.25" hidden="1" customHeight="1" x14ac:dyDescent="0.2"/>
    <row r="1514" ht="14.25" hidden="1" customHeight="1" x14ac:dyDescent="0.2"/>
    <row r="1515" ht="14.25" hidden="1" customHeight="1" x14ac:dyDescent="0.2"/>
    <row r="1516" ht="14.25" hidden="1" customHeight="1" x14ac:dyDescent="0.2"/>
    <row r="1517" ht="14.25" hidden="1" customHeight="1" x14ac:dyDescent="0.2"/>
    <row r="1518" ht="14.25" hidden="1" customHeight="1" x14ac:dyDescent="0.2"/>
    <row r="1519" ht="14.25" hidden="1" customHeight="1" x14ac:dyDescent="0.2"/>
    <row r="1520" ht="14.25" hidden="1" customHeight="1" x14ac:dyDescent="0.2"/>
    <row r="1521" ht="14.25" hidden="1" customHeight="1" x14ac:dyDescent="0.2"/>
    <row r="1522" ht="14.25" hidden="1" customHeight="1" x14ac:dyDescent="0.2"/>
    <row r="1523" ht="14.25" hidden="1" customHeight="1" x14ac:dyDescent="0.2"/>
    <row r="1524" ht="14.25" hidden="1" customHeight="1" x14ac:dyDescent="0.2"/>
    <row r="1525" ht="14.25" hidden="1" customHeight="1" x14ac:dyDescent="0.2"/>
    <row r="1526" ht="14.25" hidden="1" customHeight="1" x14ac:dyDescent="0.2"/>
    <row r="1527" ht="14.25" hidden="1" customHeight="1" x14ac:dyDescent="0.2"/>
    <row r="1528" ht="14.25" hidden="1" customHeight="1" x14ac:dyDescent="0.2"/>
    <row r="1529" ht="14.25" hidden="1" customHeight="1" x14ac:dyDescent="0.2"/>
    <row r="1530" ht="14.25" hidden="1" customHeight="1" x14ac:dyDescent="0.2"/>
    <row r="1531" ht="14.25" hidden="1" customHeight="1" x14ac:dyDescent="0.2"/>
    <row r="1532" ht="14.25" hidden="1" customHeight="1" x14ac:dyDescent="0.2"/>
    <row r="1533" ht="14.25" hidden="1" customHeight="1" x14ac:dyDescent="0.2"/>
    <row r="1534" ht="14.25" hidden="1" customHeight="1" x14ac:dyDescent="0.2"/>
    <row r="1535" ht="14.25" hidden="1" customHeight="1" x14ac:dyDescent="0.2"/>
    <row r="1536" ht="14.25" hidden="1" customHeight="1" x14ac:dyDescent="0.2"/>
    <row r="1537" ht="14.25" hidden="1" customHeight="1" x14ac:dyDescent="0.2"/>
    <row r="1538" ht="14.25" hidden="1" customHeight="1" x14ac:dyDescent="0.2"/>
    <row r="1539" ht="14.25" hidden="1" customHeight="1" x14ac:dyDescent="0.2"/>
    <row r="1540" ht="14.25" hidden="1" customHeight="1" x14ac:dyDescent="0.2"/>
    <row r="1541" ht="14.25" hidden="1" customHeight="1" x14ac:dyDescent="0.2"/>
    <row r="1542" ht="14.25" hidden="1" customHeight="1" x14ac:dyDescent="0.2"/>
    <row r="1543" ht="14.25" hidden="1" customHeight="1" x14ac:dyDescent="0.2"/>
    <row r="1544" ht="14.25" hidden="1" customHeight="1" x14ac:dyDescent="0.2"/>
    <row r="1545" ht="14.25" hidden="1" customHeight="1" x14ac:dyDescent="0.2"/>
    <row r="1546" ht="14.25" hidden="1" customHeight="1" x14ac:dyDescent="0.2"/>
    <row r="1547" ht="14.25" hidden="1" customHeight="1" x14ac:dyDescent="0.2"/>
    <row r="1548" ht="14.25" hidden="1" customHeight="1" x14ac:dyDescent="0.2"/>
    <row r="1549" ht="14.25" hidden="1" customHeight="1" x14ac:dyDescent="0.2"/>
    <row r="1550" ht="14.25" hidden="1" customHeight="1" x14ac:dyDescent="0.2"/>
    <row r="1551" ht="14.25" hidden="1" customHeight="1" x14ac:dyDescent="0.2"/>
    <row r="1552" ht="14.25" hidden="1" customHeight="1" x14ac:dyDescent="0.2"/>
    <row r="1553" ht="14.25" hidden="1" customHeight="1" x14ac:dyDescent="0.2"/>
    <row r="1554" ht="14.25" hidden="1" customHeight="1" x14ac:dyDescent="0.2"/>
    <row r="1555" ht="14.25" hidden="1" customHeight="1" x14ac:dyDescent="0.2"/>
    <row r="1556" ht="14.25" hidden="1" customHeight="1" x14ac:dyDescent="0.2"/>
    <row r="1557" ht="14.25" hidden="1" customHeight="1" x14ac:dyDescent="0.2"/>
    <row r="1558" ht="14.25" hidden="1" customHeight="1" x14ac:dyDescent="0.2"/>
    <row r="1559" ht="14.25" hidden="1" customHeight="1" x14ac:dyDescent="0.2"/>
    <row r="1560" ht="14.25" hidden="1" customHeight="1" x14ac:dyDescent="0.2"/>
    <row r="1561" ht="14.25" hidden="1" customHeight="1" x14ac:dyDescent="0.2"/>
    <row r="1562" ht="14.25" hidden="1" customHeight="1" x14ac:dyDescent="0.2"/>
    <row r="1563" ht="14.25" hidden="1" customHeight="1" x14ac:dyDescent="0.2"/>
    <row r="1564" ht="14.25" hidden="1" customHeight="1" x14ac:dyDescent="0.2"/>
    <row r="1565" ht="14.25" hidden="1" customHeight="1" x14ac:dyDescent="0.2"/>
    <row r="1566" ht="14.25" hidden="1" customHeight="1" x14ac:dyDescent="0.2"/>
    <row r="1567" ht="14.25" hidden="1" customHeight="1" x14ac:dyDescent="0.2"/>
    <row r="1568" ht="14.25" hidden="1" customHeight="1" x14ac:dyDescent="0.2"/>
    <row r="1569" ht="14.25" hidden="1" customHeight="1" x14ac:dyDescent="0.2"/>
    <row r="1570" ht="14.25" hidden="1" customHeight="1" x14ac:dyDescent="0.2"/>
    <row r="1571" ht="14.25" hidden="1" customHeight="1" x14ac:dyDescent="0.2"/>
    <row r="1572" ht="14.25" hidden="1" customHeight="1" x14ac:dyDescent="0.2"/>
    <row r="1573" ht="14.25" hidden="1" customHeight="1" x14ac:dyDescent="0.2"/>
    <row r="1574" ht="14.25" hidden="1" customHeight="1" x14ac:dyDescent="0.2"/>
    <row r="1575" ht="14.25" hidden="1" customHeight="1" x14ac:dyDescent="0.2"/>
    <row r="1576" ht="14.25" hidden="1" customHeight="1" x14ac:dyDescent="0.2"/>
    <row r="1577" ht="14.25" hidden="1" customHeight="1" x14ac:dyDescent="0.2"/>
    <row r="1578" ht="14.25" hidden="1" customHeight="1" x14ac:dyDescent="0.2"/>
    <row r="1579" ht="14.25" hidden="1" customHeight="1" x14ac:dyDescent="0.2"/>
    <row r="1580" ht="14.25" hidden="1" customHeight="1" x14ac:dyDescent="0.2"/>
    <row r="1581" ht="14.25" hidden="1" customHeight="1" x14ac:dyDescent="0.2"/>
    <row r="1582" ht="14.25" hidden="1" customHeight="1" x14ac:dyDescent="0.2"/>
    <row r="1583" ht="14.25" hidden="1" customHeight="1" x14ac:dyDescent="0.2"/>
    <row r="1584" ht="14.25" hidden="1" customHeight="1" x14ac:dyDescent="0.2"/>
    <row r="1585" ht="14.25" hidden="1" customHeight="1" x14ac:dyDescent="0.2"/>
    <row r="1586" ht="14.25" hidden="1" customHeight="1" x14ac:dyDescent="0.2"/>
    <row r="1587" ht="14.25" hidden="1" customHeight="1" x14ac:dyDescent="0.2"/>
    <row r="1588" ht="14.25" hidden="1" customHeight="1" x14ac:dyDescent="0.2"/>
    <row r="1589" ht="14.25" hidden="1" customHeight="1" x14ac:dyDescent="0.2"/>
    <row r="1590" ht="14.25" hidden="1" customHeight="1" x14ac:dyDescent="0.2"/>
    <row r="1591" ht="14.25" hidden="1" customHeight="1" x14ac:dyDescent="0.2"/>
    <row r="1592" ht="14.25" hidden="1" customHeight="1" x14ac:dyDescent="0.2"/>
    <row r="1593" ht="14.25" hidden="1" customHeight="1" x14ac:dyDescent="0.2"/>
    <row r="1594" ht="14.25" hidden="1" customHeight="1" x14ac:dyDescent="0.2"/>
    <row r="1595" ht="14.25" hidden="1" customHeight="1" x14ac:dyDescent="0.2"/>
    <row r="1596" ht="14.25" hidden="1" customHeight="1" x14ac:dyDescent="0.2"/>
    <row r="1597" ht="14.25" hidden="1" customHeight="1" x14ac:dyDescent="0.2"/>
    <row r="1598" ht="14.25" hidden="1" customHeight="1" x14ac:dyDescent="0.2"/>
    <row r="1599" ht="14.25" hidden="1" customHeight="1" x14ac:dyDescent="0.2"/>
    <row r="1600" ht="14.25" hidden="1" customHeight="1" x14ac:dyDescent="0.2"/>
    <row r="1601" ht="14.25" hidden="1" customHeight="1" x14ac:dyDescent="0.2"/>
    <row r="1602" ht="14.25" hidden="1" customHeight="1" x14ac:dyDescent="0.2"/>
    <row r="1603" ht="14.25" hidden="1" customHeight="1" x14ac:dyDescent="0.2"/>
    <row r="1604" ht="14.25" hidden="1" customHeight="1" x14ac:dyDescent="0.2"/>
    <row r="1605" ht="14.25" hidden="1" customHeight="1" x14ac:dyDescent="0.2"/>
    <row r="1606" ht="14.25" hidden="1" customHeight="1" x14ac:dyDescent="0.2"/>
    <row r="1607" ht="14.25" hidden="1" customHeight="1" x14ac:dyDescent="0.2"/>
    <row r="1608" ht="14.25" hidden="1" customHeight="1" x14ac:dyDescent="0.2"/>
    <row r="1609" ht="14.25" hidden="1" customHeight="1" x14ac:dyDescent="0.2"/>
    <row r="1610" ht="14.25" hidden="1" customHeight="1" x14ac:dyDescent="0.2"/>
    <row r="1611" ht="14.25" hidden="1" customHeight="1" x14ac:dyDescent="0.2"/>
    <row r="1612" ht="14.25" hidden="1" customHeight="1" x14ac:dyDescent="0.2"/>
    <row r="1613" ht="14.25" hidden="1" customHeight="1" x14ac:dyDescent="0.2"/>
    <row r="1614" ht="14.25" hidden="1" customHeight="1" x14ac:dyDescent="0.2"/>
    <row r="1615" ht="14.25" hidden="1" customHeight="1" x14ac:dyDescent="0.2"/>
    <row r="1616" ht="14.25" hidden="1" customHeight="1" x14ac:dyDescent="0.2"/>
    <row r="1617" ht="14.25" hidden="1" customHeight="1" x14ac:dyDescent="0.2"/>
    <row r="1618" ht="14.25" hidden="1" customHeight="1" x14ac:dyDescent="0.2"/>
    <row r="1619" ht="14.25" hidden="1" customHeight="1" x14ac:dyDescent="0.2"/>
    <row r="1620" ht="14.25" hidden="1" customHeight="1" x14ac:dyDescent="0.2"/>
    <row r="1621" ht="14.25" hidden="1" customHeight="1" x14ac:dyDescent="0.2"/>
    <row r="1622" ht="14.25" hidden="1" customHeight="1" x14ac:dyDescent="0.2"/>
    <row r="1623" ht="14.25" hidden="1" customHeight="1" x14ac:dyDescent="0.2"/>
    <row r="1624" ht="14.25" hidden="1" customHeight="1" x14ac:dyDescent="0.2"/>
    <row r="1625" ht="14.25" hidden="1" customHeight="1" x14ac:dyDescent="0.2"/>
    <row r="1626" ht="14.25" hidden="1" customHeight="1" x14ac:dyDescent="0.2"/>
    <row r="1627" ht="14.25" hidden="1" customHeight="1" x14ac:dyDescent="0.2"/>
    <row r="1628" ht="14.25" hidden="1" customHeight="1" x14ac:dyDescent="0.2"/>
    <row r="1629" ht="14.25" hidden="1" customHeight="1" x14ac:dyDescent="0.2"/>
    <row r="1630" ht="14.25" hidden="1" customHeight="1" x14ac:dyDescent="0.2"/>
    <row r="1631" ht="14.25" hidden="1" customHeight="1" x14ac:dyDescent="0.2"/>
    <row r="1632" ht="14.25" hidden="1" customHeight="1" x14ac:dyDescent="0.2"/>
    <row r="1633" ht="14.25" hidden="1" customHeight="1" x14ac:dyDescent="0.2"/>
    <row r="1634" ht="14.25" hidden="1" customHeight="1" x14ac:dyDescent="0.2"/>
    <row r="1635" ht="14.25" hidden="1" customHeight="1" x14ac:dyDescent="0.2"/>
    <row r="1636" ht="14.25" hidden="1" customHeight="1" x14ac:dyDescent="0.2"/>
    <row r="1637" ht="14.25" hidden="1" customHeight="1" x14ac:dyDescent="0.2"/>
    <row r="1638" ht="14.25" hidden="1" customHeight="1" x14ac:dyDescent="0.2"/>
    <row r="1639" ht="14.25" hidden="1" customHeight="1" x14ac:dyDescent="0.2"/>
    <row r="1640" ht="14.25" hidden="1" customHeight="1" x14ac:dyDescent="0.2"/>
    <row r="1641" ht="14.25" hidden="1" customHeight="1" x14ac:dyDescent="0.2"/>
    <row r="1642" ht="14.25" hidden="1" customHeight="1" x14ac:dyDescent="0.2"/>
    <row r="1643" ht="14.25" hidden="1" customHeight="1" x14ac:dyDescent="0.2"/>
    <row r="1644" ht="14.25" hidden="1" customHeight="1" x14ac:dyDescent="0.2"/>
    <row r="1645" ht="14.25" hidden="1" customHeight="1" x14ac:dyDescent="0.2"/>
    <row r="1646" ht="14.25" hidden="1" customHeight="1" x14ac:dyDescent="0.2"/>
    <row r="1647" ht="14.25" hidden="1" customHeight="1" x14ac:dyDescent="0.2"/>
    <row r="1648" ht="14.25" hidden="1" customHeight="1" x14ac:dyDescent="0.2"/>
    <row r="1649" ht="14.25" hidden="1" customHeight="1" x14ac:dyDescent="0.2"/>
    <row r="1650" ht="14.25" hidden="1" customHeight="1" x14ac:dyDescent="0.2"/>
    <row r="1651" ht="14.25" hidden="1" customHeight="1" x14ac:dyDescent="0.2"/>
    <row r="1652" ht="14.25" hidden="1" customHeight="1" x14ac:dyDescent="0.2"/>
    <row r="1653" ht="14.25" hidden="1" customHeight="1" x14ac:dyDescent="0.2"/>
    <row r="1654" ht="14.25" hidden="1" customHeight="1" x14ac:dyDescent="0.2"/>
    <row r="1655" ht="14.25" hidden="1" customHeight="1" x14ac:dyDescent="0.2"/>
    <row r="1656" ht="14.25" hidden="1" customHeight="1" x14ac:dyDescent="0.2"/>
    <row r="1657" ht="14.25" hidden="1" customHeight="1" x14ac:dyDescent="0.2"/>
    <row r="1658" ht="14.25" hidden="1" customHeight="1" x14ac:dyDescent="0.2"/>
    <row r="1659" ht="14.25" hidden="1" customHeight="1" x14ac:dyDescent="0.2"/>
    <row r="1660" ht="14.25" hidden="1" customHeight="1" x14ac:dyDescent="0.2"/>
    <row r="1661" ht="14.25" hidden="1" customHeight="1" x14ac:dyDescent="0.2"/>
    <row r="1662" ht="14.25" hidden="1" customHeight="1" x14ac:dyDescent="0.2"/>
    <row r="1663" ht="14.25" hidden="1" customHeight="1" x14ac:dyDescent="0.2"/>
    <row r="1664" ht="14.25" hidden="1" customHeight="1" x14ac:dyDescent="0.2"/>
    <row r="1665" ht="14.25" hidden="1" customHeight="1" x14ac:dyDescent="0.2"/>
    <row r="1666" ht="14.25" hidden="1" customHeight="1" x14ac:dyDescent="0.2"/>
    <row r="1667" ht="14.25" hidden="1" customHeight="1" x14ac:dyDescent="0.2"/>
    <row r="1668" ht="14.25" hidden="1" customHeight="1" x14ac:dyDescent="0.2"/>
    <row r="1669" ht="14.25" hidden="1" customHeight="1" x14ac:dyDescent="0.2"/>
    <row r="1670" ht="14.25" hidden="1" customHeight="1" x14ac:dyDescent="0.2"/>
    <row r="1671" ht="14.25" hidden="1" customHeight="1" x14ac:dyDescent="0.2"/>
    <row r="1672" ht="14.25" hidden="1" customHeight="1" x14ac:dyDescent="0.2"/>
    <row r="1673" ht="14.25" hidden="1" customHeight="1" x14ac:dyDescent="0.2"/>
    <row r="1674" ht="14.25" hidden="1" customHeight="1" x14ac:dyDescent="0.2"/>
    <row r="1675" ht="14.25" hidden="1" customHeight="1" x14ac:dyDescent="0.2"/>
    <row r="1676" ht="14.25" hidden="1" customHeight="1" x14ac:dyDescent="0.2"/>
    <row r="1677" ht="14.25" hidden="1" customHeight="1" x14ac:dyDescent="0.2"/>
    <row r="1678" ht="14.25" hidden="1" customHeight="1" x14ac:dyDescent="0.2"/>
    <row r="1679" ht="14.25" hidden="1" customHeight="1" x14ac:dyDescent="0.2"/>
    <row r="1680" ht="14.25" hidden="1" customHeight="1" x14ac:dyDescent="0.2"/>
    <row r="1681" ht="14.25" hidden="1" customHeight="1" x14ac:dyDescent="0.2"/>
    <row r="1682" ht="14.25" hidden="1" customHeight="1" x14ac:dyDescent="0.2"/>
    <row r="1683" ht="14.25" hidden="1" customHeight="1" x14ac:dyDescent="0.2"/>
    <row r="1684" ht="14.25" hidden="1" customHeight="1" x14ac:dyDescent="0.2"/>
    <row r="1685" ht="14.25" hidden="1" customHeight="1" x14ac:dyDescent="0.2"/>
    <row r="1686" ht="14.25" hidden="1" customHeight="1" x14ac:dyDescent="0.2"/>
    <row r="1687" ht="14.25" hidden="1" customHeight="1" x14ac:dyDescent="0.2"/>
    <row r="1688" ht="14.25" hidden="1" customHeight="1" x14ac:dyDescent="0.2"/>
    <row r="1689" ht="14.25" hidden="1" customHeight="1" x14ac:dyDescent="0.2"/>
    <row r="1690" ht="14.25" hidden="1" customHeight="1" x14ac:dyDescent="0.2"/>
    <row r="1691" ht="14.25" hidden="1" customHeight="1" x14ac:dyDescent="0.2"/>
    <row r="1692" ht="14.25" hidden="1" customHeight="1" x14ac:dyDescent="0.2"/>
    <row r="1693" ht="14.25" hidden="1" customHeight="1" x14ac:dyDescent="0.2"/>
    <row r="1694" ht="14.25" hidden="1" customHeight="1" x14ac:dyDescent="0.2"/>
    <row r="1695" ht="14.25" hidden="1" customHeight="1" x14ac:dyDescent="0.2"/>
    <row r="1696" ht="14.25" hidden="1" customHeight="1" x14ac:dyDescent="0.2"/>
    <row r="1697" ht="14.25" hidden="1" customHeight="1" x14ac:dyDescent="0.2"/>
    <row r="1698" ht="14.25" hidden="1" customHeight="1" x14ac:dyDescent="0.2"/>
    <row r="1699" ht="14.25" hidden="1" customHeight="1" x14ac:dyDescent="0.2"/>
    <row r="1700" ht="14.25" hidden="1" customHeight="1" x14ac:dyDescent="0.2"/>
    <row r="1701" ht="14.25" hidden="1" customHeight="1" x14ac:dyDescent="0.2"/>
    <row r="1702" ht="14.25" hidden="1" customHeight="1" x14ac:dyDescent="0.2"/>
    <row r="1703" ht="14.25" hidden="1" customHeight="1" x14ac:dyDescent="0.2"/>
    <row r="1704" ht="14.25" hidden="1" customHeight="1" x14ac:dyDescent="0.2"/>
    <row r="1705" ht="14.25" hidden="1" customHeight="1" x14ac:dyDescent="0.2"/>
    <row r="1706" ht="14.25" hidden="1" customHeight="1" x14ac:dyDescent="0.2"/>
    <row r="1707" ht="14.25" hidden="1" customHeight="1" x14ac:dyDescent="0.2"/>
    <row r="1708" ht="14.25" hidden="1" customHeight="1" x14ac:dyDescent="0.2"/>
    <row r="1709" ht="14.25" hidden="1" customHeight="1" x14ac:dyDescent="0.2"/>
    <row r="1710" ht="14.25" hidden="1" customHeight="1" x14ac:dyDescent="0.2"/>
    <row r="1711" ht="14.25" hidden="1" customHeight="1" x14ac:dyDescent="0.2"/>
    <row r="1712" ht="14.25" hidden="1" customHeight="1" x14ac:dyDescent="0.2"/>
    <row r="1713" ht="14.25" hidden="1" customHeight="1" x14ac:dyDescent="0.2"/>
    <row r="1714" ht="14.25" hidden="1" customHeight="1" x14ac:dyDescent="0.2"/>
    <row r="1715" ht="14.25" hidden="1" customHeight="1" x14ac:dyDescent="0.2"/>
    <row r="1716" ht="14.25" hidden="1" customHeight="1" x14ac:dyDescent="0.2"/>
    <row r="1717" ht="14.25" hidden="1" customHeight="1" x14ac:dyDescent="0.2"/>
    <row r="1718" ht="14.25" hidden="1" customHeight="1" x14ac:dyDescent="0.2"/>
    <row r="1719" ht="14.25" hidden="1" customHeight="1" x14ac:dyDescent="0.2"/>
    <row r="1720" ht="14.25" hidden="1" customHeight="1" x14ac:dyDescent="0.2"/>
    <row r="1721" ht="14.25" hidden="1" customHeight="1" x14ac:dyDescent="0.2"/>
    <row r="1722" ht="14.25" hidden="1" customHeight="1" x14ac:dyDescent="0.2"/>
    <row r="1723" ht="14.25" hidden="1" customHeight="1" x14ac:dyDescent="0.2"/>
    <row r="1724" ht="14.25" hidden="1" customHeight="1" x14ac:dyDescent="0.2"/>
    <row r="1725" ht="14.25" hidden="1" customHeight="1" x14ac:dyDescent="0.2"/>
    <row r="1726" ht="14.25" hidden="1" customHeight="1" x14ac:dyDescent="0.2"/>
    <row r="1727" ht="14.25" hidden="1" customHeight="1" x14ac:dyDescent="0.2"/>
    <row r="1728" ht="14.25" hidden="1" customHeight="1" x14ac:dyDescent="0.2"/>
    <row r="1729" ht="14.25" hidden="1" customHeight="1" x14ac:dyDescent="0.2"/>
    <row r="1730" ht="14.25" hidden="1" customHeight="1" x14ac:dyDescent="0.2"/>
    <row r="1731" ht="14.25" hidden="1" customHeight="1" x14ac:dyDescent="0.2"/>
    <row r="1732" ht="14.25" hidden="1" customHeight="1" x14ac:dyDescent="0.2"/>
    <row r="1733" ht="14.25" hidden="1" customHeight="1" x14ac:dyDescent="0.2"/>
    <row r="1734" ht="14.25" hidden="1" customHeight="1" x14ac:dyDescent="0.2"/>
    <row r="1735" ht="14.25" hidden="1" customHeight="1" x14ac:dyDescent="0.2"/>
    <row r="1736" ht="14.25" hidden="1" customHeight="1" x14ac:dyDescent="0.2"/>
    <row r="1737" ht="14.25" hidden="1" customHeight="1" x14ac:dyDescent="0.2"/>
    <row r="1738" ht="14.25" hidden="1" customHeight="1" x14ac:dyDescent="0.2"/>
    <row r="1739" ht="14.25" hidden="1" customHeight="1" x14ac:dyDescent="0.2"/>
    <row r="1740" ht="14.25" hidden="1" customHeight="1" x14ac:dyDescent="0.2"/>
    <row r="1741" ht="14.25" hidden="1" customHeight="1" x14ac:dyDescent="0.2"/>
    <row r="1742" ht="14.25" hidden="1" customHeight="1" x14ac:dyDescent="0.2"/>
    <row r="1743" ht="14.25" hidden="1" customHeight="1" x14ac:dyDescent="0.2"/>
    <row r="1744" ht="14.25" hidden="1" customHeight="1" x14ac:dyDescent="0.2"/>
    <row r="1745" ht="14.25" hidden="1" customHeight="1" x14ac:dyDescent="0.2"/>
    <row r="1746" ht="14.25" hidden="1" customHeight="1" x14ac:dyDescent="0.2"/>
    <row r="1747" ht="14.25" hidden="1" customHeight="1" x14ac:dyDescent="0.2"/>
    <row r="1748" ht="14.25" hidden="1" customHeight="1" x14ac:dyDescent="0.2"/>
    <row r="1749" ht="14.25" hidden="1" customHeight="1" x14ac:dyDescent="0.2"/>
    <row r="1750" ht="14.25" hidden="1" customHeight="1" x14ac:dyDescent="0.2"/>
    <row r="1751" ht="14.25" hidden="1" customHeight="1" x14ac:dyDescent="0.2"/>
    <row r="1752" ht="14.25" hidden="1" customHeight="1" x14ac:dyDescent="0.2"/>
    <row r="1753" ht="14.25" hidden="1" customHeight="1" x14ac:dyDescent="0.2"/>
    <row r="1754" ht="14.25" hidden="1" customHeight="1" x14ac:dyDescent="0.2"/>
    <row r="1755" ht="14.25" hidden="1" customHeight="1" x14ac:dyDescent="0.2"/>
    <row r="1756" ht="14.25" hidden="1" customHeight="1" x14ac:dyDescent="0.2"/>
    <row r="1757" ht="14.25" hidden="1" customHeight="1" x14ac:dyDescent="0.2"/>
    <row r="1758" ht="14.25" hidden="1" customHeight="1" x14ac:dyDescent="0.2"/>
    <row r="1759" ht="14.25" hidden="1" customHeight="1" x14ac:dyDescent="0.2"/>
    <row r="1760" ht="14.25" hidden="1" customHeight="1" x14ac:dyDescent="0.2"/>
    <row r="1761" ht="14.25" hidden="1" customHeight="1" x14ac:dyDescent="0.2"/>
    <row r="1762" ht="14.25" hidden="1" customHeight="1" x14ac:dyDescent="0.2"/>
    <row r="1763" ht="14.25" hidden="1" customHeight="1" x14ac:dyDescent="0.2"/>
    <row r="1764" ht="14.25" hidden="1" customHeight="1" x14ac:dyDescent="0.2"/>
    <row r="1765" ht="14.25" hidden="1" customHeight="1" x14ac:dyDescent="0.2"/>
    <row r="1766" ht="14.25" hidden="1" customHeight="1" x14ac:dyDescent="0.2"/>
    <row r="1767" ht="14.25" hidden="1" customHeight="1" x14ac:dyDescent="0.2"/>
    <row r="1768" ht="14.25" hidden="1" customHeight="1" x14ac:dyDescent="0.2"/>
    <row r="1769" ht="14.25" hidden="1" customHeight="1" x14ac:dyDescent="0.2"/>
    <row r="1770" ht="14.25" hidden="1" customHeight="1" x14ac:dyDescent="0.2"/>
    <row r="1771" ht="14.25" hidden="1" customHeight="1" x14ac:dyDescent="0.2"/>
    <row r="1772" ht="14.25" hidden="1" customHeight="1" x14ac:dyDescent="0.2"/>
    <row r="1773" ht="14.25" hidden="1" customHeight="1" x14ac:dyDescent="0.2"/>
    <row r="1774" ht="14.25" hidden="1" customHeight="1" x14ac:dyDescent="0.2"/>
    <row r="1775" ht="14.25" hidden="1" customHeight="1" x14ac:dyDescent="0.2"/>
    <row r="1776" ht="14.25" hidden="1" customHeight="1" x14ac:dyDescent="0.2"/>
    <row r="1777" ht="14.25" hidden="1" customHeight="1" x14ac:dyDescent="0.2"/>
    <row r="1778" ht="14.25" hidden="1" customHeight="1" x14ac:dyDescent="0.2"/>
    <row r="1779" ht="14.25" hidden="1" customHeight="1" x14ac:dyDescent="0.2"/>
    <row r="1780" ht="14.25" hidden="1" customHeight="1" x14ac:dyDescent="0.2"/>
    <row r="1781" ht="14.25" hidden="1" customHeight="1" x14ac:dyDescent="0.2"/>
    <row r="1782" ht="14.25" hidden="1" customHeight="1" x14ac:dyDescent="0.2"/>
    <row r="1783" ht="14.25" hidden="1" customHeight="1" x14ac:dyDescent="0.2"/>
    <row r="1784" ht="14.25" hidden="1" customHeight="1" x14ac:dyDescent="0.2"/>
    <row r="1785" ht="14.25" hidden="1" customHeight="1" x14ac:dyDescent="0.2"/>
    <row r="1786" ht="14.25" hidden="1" customHeight="1" x14ac:dyDescent="0.2"/>
    <row r="1787" ht="14.25" hidden="1" customHeight="1" x14ac:dyDescent="0.2"/>
    <row r="1788" ht="14.25" hidden="1" customHeight="1" x14ac:dyDescent="0.2"/>
    <row r="1789" ht="14.25" hidden="1" customHeight="1" x14ac:dyDescent="0.2"/>
    <row r="1790" ht="14.25" hidden="1" customHeight="1" x14ac:dyDescent="0.2"/>
    <row r="1791" ht="14.25" hidden="1" customHeight="1" x14ac:dyDescent="0.2"/>
    <row r="1792" ht="14.25" hidden="1" customHeight="1" x14ac:dyDescent="0.2"/>
    <row r="1793" ht="14.25" hidden="1" customHeight="1" x14ac:dyDescent="0.2"/>
    <row r="1794" ht="14.25" hidden="1" customHeight="1" x14ac:dyDescent="0.2"/>
    <row r="1795" ht="14.25" hidden="1" customHeight="1" x14ac:dyDescent="0.2"/>
    <row r="1796" ht="14.25" hidden="1" customHeight="1" x14ac:dyDescent="0.2"/>
    <row r="1797" ht="14.25" hidden="1" customHeight="1" x14ac:dyDescent="0.2"/>
    <row r="1798" ht="14.25" hidden="1" customHeight="1" x14ac:dyDescent="0.2"/>
    <row r="1799" ht="14.25" hidden="1" customHeight="1" x14ac:dyDescent="0.2"/>
    <row r="1800" ht="14.25" hidden="1" customHeight="1" x14ac:dyDescent="0.2"/>
    <row r="1801" ht="14.25" hidden="1" customHeight="1" x14ac:dyDescent="0.2"/>
    <row r="1802" ht="14.25" hidden="1" customHeight="1" x14ac:dyDescent="0.2"/>
    <row r="1803" ht="14.25" hidden="1" customHeight="1" x14ac:dyDescent="0.2"/>
    <row r="1804" ht="14.25" hidden="1" customHeight="1" x14ac:dyDescent="0.2"/>
    <row r="1805" ht="14.25" hidden="1" customHeight="1" x14ac:dyDescent="0.2"/>
    <row r="1806" ht="14.25" hidden="1" customHeight="1" x14ac:dyDescent="0.2"/>
    <row r="1807" ht="14.25" hidden="1" customHeight="1" x14ac:dyDescent="0.2"/>
    <row r="1808" ht="14.25" hidden="1" customHeight="1" x14ac:dyDescent="0.2"/>
    <row r="1809" ht="14.25" hidden="1" customHeight="1" x14ac:dyDescent="0.2"/>
    <row r="1810" ht="14.25" hidden="1" customHeight="1" x14ac:dyDescent="0.2"/>
    <row r="1811" ht="14.25" hidden="1" customHeight="1" x14ac:dyDescent="0.2"/>
    <row r="1812" ht="14.25" hidden="1" customHeight="1" x14ac:dyDescent="0.2"/>
    <row r="1813" ht="14.25" hidden="1" customHeight="1" x14ac:dyDescent="0.2"/>
    <row r="1814" ht="14.25" hidden="1" customHeight="1" x14ac:dyDescent="0.2"/>
    <row r="1815" ht="14.25" hidden="1" customHeight="1" x14ac:dyDescent="0.2"/>
    <row r="1816" ht="14.25" hidden="1" customHeight="1" x14ac:dyDescent="0.2"/>
    <row r="1817" ht="14.25" hidden="1" customHeight="1" x14ac:dyDescent="0.2"/>
    <row r="1818" ht="14.25" hidden="1" customHeight="1" x14ac:dyDescent="0.2"/>
    <row r="1819" ht="14.25" hidden="1" customHeight="1" x14ac:dyDescent="0.2"/>
    <row r="1820" ht="14.25" hidden="1" customHeight="1" x14ac:dyDescent="0.2"/>
    <row r="1821" ht="14.25" hidden="1" customHeight="1" x14ac:dyDescent="0.2"/>
    <row r="1822" ht="14.25" hidden="1" customHeight="1" x14ac:dyDescent="0.2"/>
    <row r="1823" ht="14.25" hidden="1" customHeight="1" x14ac:dyDescent="0.2"/>
    <row r="1824" ht="14.25" hidden="1" customHeight="1" x14ac:dyDescent="0.2"/>
    <row r="1825" ht="14.25" hidden="1" customHeight="1" x14ac:dyDescent="0.2"/>
    <row r="1826" ht="14.25" hidden="1" customHeight="1" x14ac:dyDescent="0.2"/>
    <row r="1827" ht="14.25" hidden="1" customHeight="1" x14ac:dyDescent="0.2"/>
    <row r="1828" ht="14.25" hidden="1" customHeight="1" x14ac:dyDescent="0.2"/>
    <row r="1829" ht="14.25" hidden="1" customHeight="1" x14ac:dyDescent="0.2"/>
    <row r="1830" ht="14.25" hidden="1" customHeight="1" x14ac:dyDescent="0.2"/>
    <row r="1831" ht="14.25" hidden="1" customHeight="1" x14ac:dyDescent="0.2"/>
    <row r="1832" ht="14.25" hidden="1" customHeight="1" x14ac:dyDescent="0.2"/>
    <row r="1833" ht="14.25" hidden="1" customHeight="1" x14ac:dyDescent="0.2"/>
    <row r="1834" ht="14.25" hidden="1" customHeight="1" x14ac:dyDescent="0.2"/>
    <row r="1835" ht="14.25" hidden="1" customHeight="1" x14ac:dyDescent="0.2"/>
    <row r="1836" ht="14.25" hidden="1" customHeight="1" x14ac:dyDescent="0.2"/>
    <row r="1837" ht="14.25" hidden="1" customHeight="1" x14ac:dyDescent="0.2"/>
    <row r="1838" ht="14.25" hidden="1" customHeight="1" x14ac:dyDescent="0.2"/>
    <row r="1839" ht="14.25" hidden="1" customHeight="1" x14ac:dyDescent="0.2"/>
    <row r="1840" ht="14.25" hidden="1" customHeight="1" x14ac:dyDescent="0.2"/>
    <row r="1841" ht="14.25" hidden="1" customHeight="1" x14ac:dyDescent="0.2"/>
    <row r="1842" ht="14.25" hidden="1" customHeight="1" x14ac:dyDescent="0.2"/>
    <row r="1843" ht="14.25" hidden="1" customHeight="1" x14ac:dyDescent="0.2"/>
    <row r="1844" ht="14.25" hidden="1" customHeight="1" x14ac:dyDescent="0.2"/>
    <row r="1845" ht="14.25" hidden="1" customHeight="1" x14ac:dyDescent="0.2"/>
    <row r="1846" ht="14.25" hidden="1" customHeight="1" x14ac:dyDescent="0.2"/>
    <row r="1847" ht="14.25" hidden="1" customHeight="1" x14ac:dyDescent="0.2"/>
    <row r="1848" ht="14.25" hidden="1" customHeight="1" x14ac:dyDescent="0.2"/>
    <row r="1849" ht="14.25" hidden="1" customHeight="1" x14ac:dyDescent="0.2"/>
    <row r="1850" ht="14.25" hidden="1" customHeight="1" x14ac:dyDescent="0.2"/>
    <row r="1851" ht="14.25" hidden="1" customHeight="1" x14ac:dyDescent="0.2"/>
    <row r="1852" ht="14.25" hidden="1" customHeight="1" x14ac:dyDescent="0.2"/>
    <row r="1853" ht="14.25" hidden="1" customHeight="1" x14ac:dyDescent="0.2"/>
    <row r="1854" ht="14.25" hidden="1" customHeight="1" x14ac:dyDescent="0.2"/>
    <row r="1855" ht="14.25" hidden="1" customHeight="1" x14ac:dyDescent="0.2"/>
    <row r="1856" ht="14.25" hidden="1" customHeight="1" x14ac:dyDescent="0.2"/>
    <row r="1857" ht="14.25" hidden="1" customHeight="1" x14ac:dyDescent="0.2"/>
    <row r="1858" ht="14.25" hidden="1" customHeight="1" x14ac:dyDescent="0.2"/>
    <row r="1859" ht="14.25" hidden="1" customHeight="1" x14ac:dyDescent="0.2"/>
    <row r="1860" ht="14.25" hidden="1" customHeight="1" x14ac:dyDescent="0.2"/>
    <row r="1861" ht="14.25" hidden="1" customHeight="1" x14ac:dyDescent="0.2"/>
    <row r="1862" ht="14.25" hidden="1" customHeight="1" x14ac:dyDescent="0.2"/>
    <row r="1863" ht="14.25" hidden="1" customHeight="1" x14ac:dyDescent="0.2"/>
    <row r="1864" ht="14.25" hidden="1" customHeight="1" x14ac:dyDescent="0.2"/>
    <row r="1865" ht="14.25" hidden="1" customHeight="1" x14ac:dyDescent="0.2"/>
    <row r="1866" ht="14.25" hidden="1" customHeight="1" x14ac:dyDescent="0.2"/>
    <row r="1867" ht="14.25" hidden="1" customHeight="1" x14ac:dyDescent="0.2"/>
    <row r="1868" ht="14.25" hidden="1" customHeight="1" x14ac:dyDescent="0.2"/>
    <row r="1869" ht="14.25" hidden="1" customHeight="1" x14ac:dyDescent="0.2"/>
    <row r="1870" ht="14.25" hidden="1" customHeight="1" x14ac:dyDescent="0.2"/>
    <row r="1871" ht="14.25" hidden="1" customHeight="1" x14ac:dyDescent="0.2"/>
    <row r="1872" ht="14.25" hidden="1" customHeight="1" x14ac:dyDescent="0.2"/>
    <row r="1873" ht="14.25" hidden="1" customHeight="1" x14ac:dyDescent="0.2"/>
    <row r="1874" ht="14.25" hidden="1" customHeight="1" x14ac:dyDescent="0.2"/>
    <row r="1875" ht="14.25" hidden="1" customHeight="1" x14ac:dyDescent="0.2"/>
    <row r="1876" ht="14.25" hidden="1" customHeight="1" x14ac:dyDescent="0.2"/>
    <row r="1877" ht="14.25" hidden="1" customHeight="1" x14ac:dyDescent="0.2"/>
    <row r="1878" ht="14.25" hidden="1" customHeight="1" x14ac:dyDescent="0.2"/>
    <row r="1879" ht="14.25" hidden="1" customHeight="1" x14ac:dyDescent="0.2"/>
    <row r="1880" ht="14.25" hidden="1" customHeight="1" x14ac:dyDescent="0.2"/>
    <row r="1881" ht="14.25" hidden="1" customHeight="1" x14ac:dyDescent="0.2"/>
    <row r="1882" ht="14.25" hidden="1" customHeight="1" x14ac:dyDescent="0.2"/>
    <row r="1883" ht="14.25" hidden="1" customHeight="1" x14ac:dyDescent="0.2"/>
    <row r="1884" ht="14.25" hidden="1" customHeight="1" x14ac:dyDescent="0.2"/>
    <row r="1885" ht="14.25" hidden="1" customHeight="1" x14ac:dyDescent="0.2"/>
    <row r="1886" ht="14.25" hidden="1" customHeight="1" x14ac:dyDescent="0.2"/>
    <row r="1887" ht="14.25" hidden="1" customHeight="1" x14ac:dyDescent="0.2"/>
    <row r="1888" ht="14.25" hidden="1" customHeight="1" x14ac:dyDescent="0.2"/>
    <row r="1889" ht="14.25" hidden="1" customHeight="1" x14ac:dyDescent="0.2"/>
    <row r="1890" ht="14.25" hidden="1" customHeight="1" x14ac:dyDescent="0.2"/>
    <row r="1891" ht="14.25" hidden="1" customHeight="1" x14ac:dyDescent="0.2"/>
    <row r="1892" ht="14.25" hidden="1" customHeight="1" x14ac:dyDescent="0.2"/>
    <row r="1893" ht="14.25" hidden="1" customHeight="1" x14ac:dyDescent="0.2"/>
    <row r="1894" ht="14.25" hidden="1" customHeight="1" x14ac:dyDescent="0.2"/>
    <row r="1895" ht="14.25" hidden="1" customHeight="1" x14ac:dyDescent="0.2"/>
    <row r="1896" ht="14.25" hidden="1" customHeight="1" x14ac:dyDescent="0.2"/>
    <row r="1897" ht="14.25" hidden="1" customHeight="1" x14ac:dyDescent="0.2"/>
    <row r="1898" ht="14.25" hidden="1" customHeight="1" x14ac:dyDescent="0.2"/>
    <row r="1899" ht="14.25" hidden="1" customHeight="1" x14ac:dyDescent="0.2"/>
    <row r="1900" ht="14.25" hidden="1" customHeight="1" x14ac:dyDescent="0.2"/>
    <row r="1901" ht="14.25" hidden="1" customHeight="1" x14ac:dyDescent="0.2"/>
    <row r="1902" ht="14.25" hidden="1" customHeight="1" x14ac:dyDescent="0.2"/>
    <row r="1903" ht="14.25" hidden="1" customHeight="1" x14ac:dyDescent="0.2"/>
    <row r="1904" ht="14.25" hidden="1" customHeight="1" x14ac:dyDescent="0.2"/>
    <row r="1905" ht="14.25" hidden="1" customHeight="1" x14ac:dyDescent="0.2"/>
    <row r="1906" ht="14.25" hidden="1" customHeight="1" x14ac:dyDescent="0.2"/>
    <row r="1907" ht="14.25" hidden="1" customHeight="1" x14ac:dyDescent="0.2"/>
    <row r="1908" ht="14.25" hidden="1" customHeight="1" x14ac:dyDescent="0.2"/>
    <row r="1909" ht="14.25" hidden="1" customHeight="1" x14ac:dyDescent="0.2"/>
    <row r="1910" ht="14.25" hidden="1" customHeight="1" x14ac:dyDescent="0.2"/>
    <row r="1911" ht="14.25" hidden="1" customHeight="1" x14ac:dyDescent="0.2"/>
    <row r="1912" ht="14.25" hidden="1" customHeight="1" x14ac:dyDescent="0.2"/>
    <row r="1913" ht="14.25" hidden="1" customHeight="1" x14ac:dyDescent="0.2"/>
    <row r="1914" ht="14.25" hidden="1" customHeight="1" x14ac:dyDescent="0.2"/>
    <row r="1915" ht="14.25" hidden="1" customHeight="1" x14ac:dyDescent="0.2"/>
    <row r="1916" ht="14.25" hidden="1" customHeight="1" x14ac:dyDescent="0.2"/>
    <row r="1917" ht="14.25" hidden="1" customHeight="1" x14ac:dyDescent="0.2"/>
    <row r="1918" ht="14.25" hidden="1" customHeight="1" x14ac:dyDescent="0.2"/>
    <row r="1919" ht="14.25" hidden="1" customHeight="1" x14ac:dyDescent="0.2"/>
    <row r="1920" ht="14.25" hidden="1" customHeight="1" x14ac:dyDescent="0.2"/>
    <row r="1921" ht="14.25" hidden="1" customHeight="1" x14ac:dyDescent="0.2"/>
    <row r="1922" ht="14.25" hidden="1" customHeight="1" x14ac:dyDescent="0.2"/>
    <row r="1923" ht="14.25" hidden="1" customHeight="1" x14ac:dyDescent="0.2"/>
    <row r="1924" ht="14.25" hidden="1" customHeight="1" x14ac:dyDescent="0.2"/>
    <row r="1925" ht="14.25" hidden="1" customHeight="1" x14ac:dyDescent="0.2"/>
    <row r="1926" ht="14.25" hidden="1" customHeight="1" x14ac:dyDescent="0.2"/>
    <row r="1927" ht="14.25" hidden="1" customHeight="1" x14ac:dyDescent="0.2"/>
    <row r="1928" ht="14.25" hidden="1" customHeight="1" x14ac:dyDescent="0.2"/>
    <row r="1929" ht="14.25" hidden="1" customHeight="1" x14ac:dyDescent="0.2"/>
    <row r="1930" ht="14.25" hidden="1" customHeight="1" x14ac:dyDescent="0.2"/>
    <row r="1931" ht="14.25" hidden="1" customHeight="1" x14ac:dyDescent="0.2"/>
    <row r="1932" ht="14.25" hidden="1" customHeight="1" x14ac:dyDescent="0.2"/>
    <row r="1933" ht="14.25" hidden="1" customHeight="1" x14ac:dyDescent="0.2"/>
    <row r="1934" ht="14.25" hidden="1" customHeight="1" x14ac:dyDescent="0.2"/>
    <row r="1935" ht="14.25" hidden="1" customHeight="1" x14ac:dyDescent="0.2"/>
    <row r="1936" ht="14.25" hidden="1" customHeight="1" x14ac:dyDescent="0.2"/>
    <row r="1937" ht="14.25" hidden="1" customHeight="1" x14ac:dyDescent="0.2"/>
    <row r="1938" ht="14.25" hidden="1" customHeight="1" x14ac:dyDescent="0.2"/>
    <row r="1939" ht="14.25" hidden="1" customHeight="1" x14ac:dyDescent="0.2"/>
    <row r="1940" ht="14.25" hidden="1" customHeight="1" x14ac:dyDescent="0.2"/>
    <row r="1941" ht="14.25" hidden="1" customHeight="1" x14ac:dyDescent="0.2"/>
    <row r="1942" ht="14.25" hidden="1" customHeight="1" x14ac:dyDescent="0.2"/>
    <row r="1943" ht="14.25" hidden="1" customHeight="1" x14ac:dyDescent="0.2"/>
    <row r="1944" ht="14.25" hidden="1" customHeight="1" x14ac:dyDescent="0.2"/>
    <row r="1945" ht="14.25" hidden="1" customHeight="1" x14ac:dyDescent="0.2"/>
    <row r="1946" ht="14.25" hidden="1" customHeight="1" x14ac:dyDescent="0.2"/>
    <row r="1947" ht="14.25" hidden="1" customHeight="1" x14ac:dyDescent="0.2"/>
    <row r="1948" ht="14.25" hidden="1" customHeight="1" x14ac:dyDescent="0.2"/>
    <row r="1949" ht="14.25" hidden="1" customHeight="1" x14ac:dyDescent="0.2"/>
    <row r="1950" ht="14.25" hidden="1" customHeight="1" x14ac:dyDescent="0.2"/>
    <row r="1951" ht="14.25" hidden="1" customHeight="1" x14ac:dyDescent="0.2"/>
    <row r="1952" ht="14.25" hidden="1" customHeight="1" x14ac:dyDescent="0.2"/>
    <row r="1953" ht="14.25" hidden="1" customHeight="1" x14ac:dyDescent="0.2"/>
    <row r="1954" ht="14.25" hidden="1" customHeight="1" x14ac:dyDescent="0.2"/>
    <row r="1955" ht="14.25" hidden="1" customHeight="1" x14ac:dyDescent="0.2"/>
    <row r="1956" ht="14.25" hidden="1" customHeight="1" x14ac:dyDescent="0.2"/>
    <row r="1957" ht="14.25" hidden="1" customHeight="1" x14ac:dyDescent="0.2"/>
    <row r="1958" ht="14.25" hidden="1" customHeight="1" x14ac:dyDescent="0.2"/>
    <row r="1959" ht="14.25" hidden="1" customHeight="1" x14ac:dyDescent="0.2"/>
    <row r="1960" ht="14.25" hidden="1" customHeight="1" x14ac:dyDescent="0.2"/>
    <row r="1961" ht="14.25" hidden="1" customHeight="1" x14ac:dyDescent="0.2"/>
    <row r="1962" ht="14.25" hidden="1" customHeight="1" x14ac:dyDescent="0.2"/>
    <row r="1963" ht="14.25" hidden="1" customHeight="1" x14ac:dyDescent="0.2"/>
    <row r="1964" ht="14.25" hidden="1" customHeight="1" x14ac:dyDescent="0.2"/>
    <row r="1965" ht="14.25" hidden="1" customHeight="1" x14ac:dyDescent="0.2"/>
    <row r="1966" ht="14.25" hidden="1" customHeight="1" x14ac:dyDescent="0.2"/>
    <row r="1967" ht="14.25" hidden="1" customHeight="1" x14ac:dyDescent="0.2"/>
    <row r="1968" ht="14.25" hidden="1" customHeight="1" x14ac:dyDescent="0.2"/>
    <row r="1969" ht="14.25" hidden="1" customHeight="1" x14ac:dyDescent="0.2"/>
    <row r="1970" ht="14.25" hidden="1" customHeight="1" x14ac:dyDescent="0.2"/>
    <row r="1971" ht="14.25" hidden="1" customHeight="1" x14ac:dyDescent="0.2"/>
    <row r="1972" ht="14.25" hidden="1" customHeight="1" x14ac:dyDescent="0.2"/>
    <row r="1973" ht="14.25" hidden="1" customHeight="1" x14ac:dyDescent="0.2"/>
    <row r="1974" ht="14.25" hidden="1" customHeight="1" x14ac:dyDescent="0.2"/>
    <row r="1975" ht="14.25" hidden="1" customHeight="1" x14ac:dyDescent="0.2"/>
    <row r="1976" ht="14.25" hidden="1" customHeight="1" x14ac:dyDescent="0.2"/>
    <row r="1977" ht="14.25" hidden="1" customHeight="1" x14ac:dyDescent="0.2"/>
    <row r="1978" ht="14.25" hidden="1" customHeight="1" x14ac:dyDescent="0.2"/>
    <row r="1979" ht="14.25" hidden="1" customHeight="1" x14ac:dyDescent="0.2"/>
    <row r="1980" ht="14.25" hidden="1" customHeight="1" x14ac:dyDescent="0.2"/>
    <row r="1981" ht="14.25" hidden="1" customHeight="1" x14ac:dyDescent="0.2"/>
    <row r="1982" ht="14.25" hidden="1" customHeight="1" x14ac:dyDescent="0.2"/>
    <row r="1983" ht="14.25" hidden="1" customHeight="1" x14ac:dyDescent="0.2"/>
    <row r="1984" ht="14.25" hidden="1" customHeight="1" x14ac:dyDescent="0.2"/>
    <row r="1985" ht="14.25" hidden="1" customHeight="1" x14ac:dyDescent="0.2"/>
    <row r="1986" ht="14.25" hidden="1" customHeight="1" x14ac:dyDescent="0.2"/>
    <row r="1987" ht="14.25" hidden="1" customHeight="1" x14ac:dyDescent="0.2"/>
    <row r="1988" ht="14.25" hidden="1" customHeight="1" x14ac:dyDescent="0.2"/>
    <row r="1989" ht="14.25" hidden="1" customHeight="1" x14ac:dyDescent="0.2"/>
    <row r="1990" ht="14.25" hidden="1" customHeight="1" x14ac:dyDescent="0.2"/>
    <row r="1991" ht="14.25" hidden="1" customHeight="1" x14ac:dyDescent="0.2"/>
    <row r="1992" ht="14.25" hidden="1" customHeight="1" x14ac:dyDescent="0.2"/>
    <row r="1993" ht="14.25" hidden="1" customHeight="1" x14ac:dyDescent="0.2"/>
    <row r="1994" ht="14.25" hidden="1" customHeight="1" x14ac:dyDescent="0.2"/>
    <row r="1995" ht="14.25" hidden="1" customHeight="1" x14ac:dyDescent="0.2"/>
    <row r="1996" ht="14.25" hidden="1" customHeight="1" x14ac:dyDescent="0.2"/>
    <row r="1997" ht="14.25" hidden="1" customHeight="1" x14ac:dyDescent="0.2"/>
    <row r="1998" ht="14.25" hidden="1" customHeight="1" x14ac:dyDescent="0.2"/>
    <row r="1999" ht="14.25" hidden="1" customHeight="1" x14ac:dyDescent="0.2"/>
    <row r="2000" ht="14.25" hidden="1" customHeight="1" x14ac:dyDescent="0.2"/>
    <row r="2001" ht="14.25" hidden="1" customHeight="1" x14ac:dyDescent="0.2"/>
    <row r="2002" ht="14.25" hidden="1" customHeight="1" x14ac:dyDescent="0.2"/>
    <row r="2003" ht="14.25" hidden="1" customHeight="1" x14ac:dyDescent="0.2"/>
    <row r="2004" ht="14.25" hidden="1" customHeight="1" x14ac:dyDescent="0.2"/>
    <row r="2005" ht="14.25" hidden="1" customHeight="1" x14ac:dyDescent="0.2"/>
    <row r="2006" ht="14.25" hidden="1" customHeight="1" x14ac:dyDescent="0.2"/>
    <row r="2007" ht="14.25" hidden="1" customHeight="1" x14ac:dyDescent="0.2"/>
    <row r="2008" ht="14.25" hidden="1" customHeight="1" x14ac:dyDescent="0.2"/>
    <row r="2009" ht="14.25" hidden="1" customHeight="1" x14ac:dyDescent="0.2"/>
    <row r="2010" ht="14.25" hidden="1" customHeight="1" x14ac:dyDescent="0.2"/>
    <row r="2011" ht="14.25" hidden="1" customHeight="1" x14ac:dyDescent="0.2"/>
    <row r="2012" ht="14.25" hidden="1" customHeight="1" x14ac:dyDescent="0.2"/>
    <row r="2013" ht="14.25" hidden="1" customHeight="1" x14ac:dyDescent="0.2"/>
    <row r="2014" ht="14.25" hidden="1" customHeight="1" x14ac:dyDescent="0.2"/>
    <row r="2015" ht="14.25" hidden="1" customHeight="1" x14ac:dyDescent="0.2"/>
    <row r="2016" ht="14.25" hidden="1" customHeight="1" x14ac:dyDescent="0.2"/>
    <row r="2017" ht="14.25" hidden="1" customHeight="1" x14ac:dyDescent="0.2"/>
    <row r="2018" ht="14.25" hidden="1" customHeight="1" x14ac:dyDescent="0.2"/>
    <row r="2019" ht="14.25" hidden="1" customHeight="1" x14ac:dyDescent="0.2"/>
    <row r="2020" ht="14.25" hidden="1" customHeight="1" x14ac:dyDescent="0.2"/>
    <row r="2021" ht="14.25" hidden="1" customHeight="1" x14ac:dyDescent="0.2"/>
    <row r="2022" ht="14.25" hidden="1" customHeight="1" x14ac:dyDescent="0.2"/>
    <row r="2023" ht="14.25" hidden="1" customHeight="1" x14ac:dyDescent="0.2"/>
    <row r="2024" ht="14.25" hidden="1" customHeight="1" x14ac:dyDescent="0.2"/>
    <row r="2025" ht="14.25" hidden="1" customHeight="1" x14ac:dyDescent="0.2"/>
    <row r="2026" ht="14.25" hidden="1" customHeight="1" x14ac:dyDescent="0.2"/>
    <row r="2027" ht="14.25" hidden="1" customHeight="1" x14ac:dyDescent="0.2"/>
    <row r="2028" ht="14.25" hidden="1" customHeight="1" x14ac:dyDescent="0.2"/>
    <row r="2029" ht="14.25" hidden="1" customHeight="1" x14ac:dyDescent="0.2"/>
    <row r="2030" ht="14.25" hidden="1" customHeight="1" x14ac:dyDescent="0.2"/>
    <row r="2031" ht="14.25" hidden="1" customHeight="1" x14ac:dyDescent="0.2"/>
    <row r="2032" ht="14.25" hidden="1" customHeight="1" x14ac:dyDescent="0.2"/>
    <row r="2033" ht="14.25" hidden="1" customHeight="1" x14ac:dyDescent="0.2"/>
    <row r="2034" ht="14.25" hidden="1" customHeight="1" x14ac:dyDescent="0.2"/>
    <row r="2035" ht="14.25" hidden="1" customHeight="1" x14ac:dyDescent="0.2"/>
    <row r="2036" ht="14.25" hidden="1" customHeight="1" x14ac:dyDescent="0.2"/>
    <row r="2037" ht="14.25" hidden="1" customHeight="1" x14ac:dyDescent="0.2"/>
    <row r="2038" ht="14.25" hidden="1" customHeight="1" x14ac:dyDescent="0.2"/>
    <row r="2039" ht="14.25" hidden="1" customHeight="1" x14ac:dyDescent="0.2"/>
    <row r="2040" ht="14.25" hidden="1" customHeight="1" x14ac:dyDescent="0.2"/>
    <row r="2041" ht="14.25" hidden="1" customHeight="1" x14ac:dyDescent="0.2"/>
    <row r="2042" ht="14.25" hidden="1" customHeight="1" x14ac:dyDescent="0.2"/>
    <row r="2043" ht="14.25" hidden="1" customHeight="1" x14ac:dyDescent="0.2"/>
    <row r="2044" ht="14.25" hidden="1" customHeight="1" x14ac:dyDescent="0.2"/>
    <row r="2045" ht="14.25" hidden="1" customHeight="1" x14ac:dyDescent="0.2"/>
    <row r="2046" ht="14.25" hidden="1" customHeight="1" x14ac:dyDescent="0.2"/>
    <row r="2047" ht="14.25" hidden="1" customHeight="1" x14ac:dyDescent="0.2"/>
    <row r="2048" ht="14.25" hidden="1" customHeight="1" x14ac:dyDescent="0.2"/>
    <row r="2049" ht="14.25" hidden="1" customHeight="1" x14ac:dyDescent="0.2"/>
    <row r="2050" ht="14.25" hidden="1" customHeight="1" x14ac:dyDescent="0.2"/>
    <row r="2051" ht="14.25" hidden="1" customHeight="1" x14ac:dyDescent="0.2"/>
    <row r="2052" ht="14.25" hidden="1" customHeight="1" x14ac:dyDescent="0.2"/>
    <row r="2053" ht="14.25" hidden="1" customHeight="1" x14ac:dyDescent="0.2"/>
    <row r="2054" ht="14.25" hidden="1" customHeight="1" x14ac:dyDescent="0.2"/>
    <row r="2055" ht="14.25" hidden="1" customHeight="1" x14ac:dyDescent="0.2"/>
    <row r="2056" ht="14.25" hidden="1" customHeight="1" x14ac:dyDescent="0.2"/>
    <row r="2057" ht="14.25" hidden="1" customHeight="1" x14ac:dyDescent="0.2"/>
    <row r="2058" ht="14.25" hidden="1" customHeight="1" x14ac:dyDescent="0.2"/>
    <row r="2059" ht="14.25" hidden="1" customHeight="1" x14ac:dyDescent="0.2"/>
    <row r="2060" ht="14.25" hidden="1" customHeight="1" x14ac:dyDescent="0.2"/>
    <row r="2061" ht="14.25" hidden="1" customHeight="1" x14ac:dyDescent="0.2"/>
    <row r="2062" ht="14.25" hidden="1" customHeight="1" x14ac:dyDescent="0.2"/>
    <row r="2063" ht="14.25" hidden="1" customHeight="1" x14ac:dyDescent="0.2"/>
    <row r="2064" ht="14.25" hidden="1" customHeight="1" x14ac:dyDescent="0.2"/>
    <row r="2065" ht="14.25" hidden="1" customHeight="1" x14ac:dyDescent="0.2"/>
    <row r="2066" ht="14.25" hidden="1" customHeight="1" x14ac:dyDescent="0.2"/>
    <row r="2067" ht="14.25" hidden="1" customHeight="1" x14ac:dyDescent="0.2"/>
    <row r="2068" ht="14.25" hidden="1" customHeight="1" x14ac:dyDescent="0.2"/>
    <row r="2069" ht="14.25" hidden="1" customHeight="1" x14ac:dyDescent="0.2"/>
    <row r="2070" ht="14.25" hidden="1" customHeight="1" x14ac:dyDescent="0.2"/>
    <row r="2071" ht="14.25" hidden="1" customHeight="1" x14ac:dyDescent="0.2"/>
    <row r="2072" ht="14.25" hidden="1" customHeight="1" x14ac:dyDescent="0.2"/>
    <row r="2073" ht="14.25" hidden="1" customHeight="1" x14ac:dyDescent="0.2"/>
    <row r="2074" ht="14.25" hidden="1" customHeight="1" x14ac:dyDescent="0.2"/>
    <row r="2075" ht="14.25" hidden="1" customHeight="1" x14ac:dyDescent="0.2"/>
    <row r="2076" ht="14.25" hidden="1" customHeight="1" x14ac:dyDescent="0.2"/>
    <row r="2077" ht="14.25" hidden="1" customHeight="1" x14ac:dyDescent="0.2"/>
    <row r="2078" ht="14.25" hidden="1" customHeight="1" x14ac:dyDescent="0.2"/>
    <row r="2079" ht="14.25" hidden="1" customHeight="1" x14ac:dyDescent="0.2"/>
    <row r="2080" ht="14.25" hidden="1" customHeight="1" x14ac:dyDescent="0.2"/>
    <row r="2081" ht="14.25" hidden="1" customHeight="1" x14ac:dyDescent="0.2"/>
    <row r="2082" ht="14.25" hidden="1" customHeight="1" x14ac:dyDescent="0.2"/>
    <row r="2083" ht="14.25" hidden="1" customHeight="1" x14ac:dyDescent="0.2"/>
    <row r="2084" ht="14.25" hidden="1" customHeight="1" x14ac:dyDescent="0.2"/>
    <row r="2085" ht="14.25" hidden="1" customHeight="1" x14ac:dyDescent="0.2"/>
    <row r="2086" ht="14.25" hidden="1" customHeight="1" x14ac:dyDescent="0.2"/>
    <row r="2087" ht="14.25" hidden="1" customHeight="1" x14ac:dyDescent="0.2"/>
    <row r="2088" ht="14.25" hidden="1" customHeight="1" x14ac:dyDescent="0.2"/>
    <row r="2089" ht="14.25" hidden="1" customHeight="1" x14ac:dyDescent="0.2"/>
    <row r="2090" ht="14.25" hidden="1" customHeight="1" x14ac:dyDescent="0.2"/>
    <row r="2091" ht="14.25" hidden="1" customHeight="1" x14ac:dyDescent="0.2"/>
    <row r="2092" ht="14.25" hidden="1" customHeight="1" x14ac:dyDescent="0.2"/>
    <row r="2093" ht="14.25" hidden="1" customHeight="1" x14ac:dyDescent="0.2"/>
    <row r="2094" ht="14.25" hidden="1" customHeight="1" x14ac:dyDescent="0.2"/>
    <row r="2095" ht="14.25" hidden="1" customHeight="1" x14ac:dyDescent="0.2"/>
    <row r="2096" ht="14.25" hidden="1" customHeight="1" x14ac:dyDescent="0.2"/>
    <row r="2097" ht="14.25" hidden="1" customHeight="1" x14ac:dyDescent="0.2"/>
    <row r="2098" ht="14.25" hidden="1" customHeight="1" x14ac:dyDescent="0.2"/>
    <row r="2099" ht="14.25" hidden="1" customHeight="1" x14ac:dyDescent="0.2"/>
    <row r="2100" ht="14.25" hidden="1" customHeight="1" x14ac:dyDescent="0.2"/>
    <row r="2101" ht="14.25" hidden="1" customHeight="1" x14ac:dyDescent="0.2"/>
    <row r="2102" ht="14.25" hidden="1" customHeight="1" x14ac:dyDescent="0.2"/>
    <row r="2103" ht="14.25" hidden="1" customHeight="1" x14ac:dyDescent="0.2"/>
    <row r="2104" ht="14.25" hidden="1" customHeight="1" x14ac:dyDescent="0.2"/>
    <row r="2105" ht="14.25" hidden="1" customHeight="1" x14ac:dyDescent="0.2"/>
    <row r="2106" ht="14.25" hidden="1" customHeight="1" x14ac:dyDescent="0.2"/>
    <row r="2107" ht="14.25" hidden="1" customHeight="1" x14ac:dyDescent="0.2"/>
    <row r="2108" ht="14.25" hidden="1" customHeight="1" x14ac:dyDescent="0.2"/>
    <row r="2109" ht="14.25" hidden="1" customHeight="1" x14ac:dyDescent="0.2"/>
    <row r="2110" ht="14.25" hidden="1" customHeight="1" x14ac:dyDescent="0.2"/>
    <row r="2111" ht="14.25" hidden="1" customHeight="1" x14ac:dyDescent="0.2"/>
    <row r="2112" ht="14.25" hidden="1" customHeight="1" x14ac:dyDescent="0.2"/>
    <row r="2113" ht="14.25" hidden="1" customHeight="1" x14ac:dyDescent="0.2"/>
    <row r="2114" ht="14.25" hidden="1" customHeight="1" x14ac:dyDescent="0.2"/>
    <row r="2115" ht="14.25" hidden="1" customHeight="1" x14ac:dyDescent="0.2"/>
    <row r="2116" ht="14.25" hidden="1" customHeight="1" x14ac:dyDescent="0.2"/>
    <row r="2117" ht="14.25" hidden="1" customHeight="1" x14ac:dyDescent="0.2"/>
    <row r="2118" ht="14.25" hidden="1" customHeight="1" x14ac:dyDescent="0.2"/>
    <row r="2119" ht="14.25" hidden="1" customHeight="1" x14ac:dyDescent="0.2"/>
    <row r="2120" ht="14.25" hidden="1" customHeight="1" x14ac:dyDescent="0.2"/>
    <row r="2121" ht="14.25" hidden="1" customHeight="1" x14ac:dyDescent="0.2"/>
    <row r="2122" ht="14.25" hidden="1" customHeight="1" x14ac:dyDescent="0.2"/>
    <row r="2123" ht="14.25" hidden="1" customHeight="1" x14ac:dyDescent="0.2"/>
    <row r="2124" ht="14.25" hidden="1" customHeight="1" x14ac:dyDescent="0.2"/>
    <row r="2125" ht="14.25" hidden="1" customHeight="1" x14ac:dyDescent="0.2"/>
    <row r="2126" ht="14.25" hidden="1" customHeight="1" x14ac:dyDescent="0.2"/>
    <row r="2127" ht="14.25" hidden="1" customHeight="1" x14ac:dyDescent="0.2"/>
    <row r="2128" ht="14.25" hidden="1" customHeight="1" x14ac:dyDescent="0.2"/>
    <row r="2129" ht="14.25" hidden="1" customHeight="1" x14ac:dyDescent="0.2"/>
    <row r="2130" ht="14.25" hidden="1" customHeight="1" x14ac:dyDescent="0.2"/>
    <row r="2131" ht="14.25" hidden="1" customHeight="1" x14ac:dyDescent="0.2"/>
    <row r="2132" ht="14.25" hidden="1" customHeight="1" x14ac:dyDescent="0.2"/>
    <row r="2133" ht="14.25" hidden="1" customHeight="1" x14ac:dyDescent="0.2"/>
    <row r="2134" ht="14.25" hidden="1" customHeight="1" x14ac:dyDescent="0.2"/>
    <row r="2135" ht="14.25" hidden="1" customHeight="1" x14ac:dyDescent="0.2"/>
    <row r="2136" ht="14.25" hidden="1" customHeight="1" x14ac:dyDescent="0.2"/>
    <row r="2137" ht="14.25" hidden="1" customHeight="1" x14ac:dyDescent="0.2"/>
    <row r="2138" ht="14.25" hidden="1" customHeight="1" x14ac:dyDescent="0.2"/>
    <row r="2139" ht="14.25" hidden="1" customHeight="1" x14ac:dyDescent="0.2"/>
    <row r="2140" ht="14.25" hidden="1" customHeight="1" x14ac:dyDescent="0.2"/>
    <row r="2141" ht="14.25" hidden="1" customHeight="1" x14ac:dyDescent="0.2"/>
    <row r="2142" ht="14.25" hidden="1" customHeight="1" x14ac:dyDescent="0.2"/>
    <row r="2143" ht="14.25" hidden="1" customHeight="1" x14ac:dyDescent="0.2"/>
    <row r="2144" ht="14.25" hidden="1" customHeight="1" x14ac:dyDescent="0.2"/>
    <row r="2145" ht="14.25" hidden="1" customHeight="1" x14ac:dyDescent="0.2"/>
    <row r="2146" ht="14.25" hidden="1" customHeight="1" x14ac:dyDescent="0.2"/>
    <row r="2147" ht="14.25" hidden="1" customHeight="1" x14ac:dyDescent="0.2"/>
    <row r="2148" ht="14.25" hidden="1" customHeight="1" x14ac:dyDescent="0.2"/>
    <row r="2149" ht="14.25" hidden="1" customHeight="1" x14ac:dyDescent="0.2"/>
    <row r="2150" ht="14.25" hidden="1" customHeight="1" x14ac:dyDescent="0.2"/>
    <row r="2151" ht="14.25" hidden="1" customHeight="1" x14ac:dyDescent="0.2"/>
    <row r="2152" ht="14.25" hidden="1" customHeight="1" x14ac:dyDescent="0.2"/>
    <row r="2153" ht="14.25" hidden="1" customHeight="1" x14ac:dyDescent="0.2"/>
    <row r="2154" ht="14.25" hidden="1" customHeight="1" x14ac:dyDescent="0.2"/>
    <row r="2155" ht="14.25" hidden="1" customHeight="1" x14ac:dyDescent="0.2"/>
    <row r="2156" ht="14.25" hidden="1" customHeight="1" x14ac:dyDescent="0.2"/>
    <row r="2157" ht="14.25" hidden="1" customHeight="1" x14ac:dyDescent="0.2"/>
    <row r="2158" ht="14.25" hidden="1" customHeight="1" x14ac:dyDescent="0.2"/>
    <row r="2159" ht="14.25" hidden="1" customHeight="1" x14ac:dyDescent="0.2"/>
    <row r="2160" ht="14.25" hidden="1" customHeight="1" x14ac:dyDescent="0.2"/>
    <row r="2161" ht="14.25" hidden="1" customHeight="1" x14ac:dyDescent="0.2"/>
    <row r="2162" ht="14.25" hidden="1" customHeight="1" x14ac:dyDescent="0.2"/>
    <row r="2163" ht="14.25" hidden="1" customHeight="1" x14ac:dyDescent="0.2"/>
    <row r="2164" ht="14.25" hidden="1" customHeight="1" x14ac:dyDescent="0.2"/>
    <row r="2165" ht="14.25" hidden="1" customHeight="1" x14ac:dyDescent="0.2"/>
    <row r="2166" ht="14.25" hidden="1" customHeight="1" x14ac:dyDescent="0.2"/>
    <row r="2167" ht="14.25" hidden="1" customHeight="1" x14ac:dyDescent="0.2"/>
    <row r="2168" ht="14.25" hidden="1" customHeight="1" x14ac:dyDescent="0.2"/>
    <row r="2169" ht="14.25" hidden="1" customHeight="1" x14ac:dyDescent="0.2"/>
    <row r="2170" ht="14.25" hidden="1" customHeight="1" x14ac:dyDescent="0.2"/>
    <row r="2171" ht="14.25" hidden="1" customHeight="1" x14ac:dyDescent="0.2"/>
    <row r="2172" ht="14.25" hidden="1" customHeight="1" x14ac:dyDescent="0.2"/>
    <row r="2173" ht="14.25" hidden="1" customHeight="1" x14ac:dyDescent="0.2"/>
    <row r="2174" ht="14.25" hidden="1" customHeight="1" x14ac:dyDescent="0.2"/>
    <row r="2175" ht="14.25" hidden="1" customHeight="1" x14ac:dyDescent="0.2"/>
    <row r="2176" ht="14.25" hidden="1" customHeight="1" x14ac:dyDescent="0.2"/>
    <row r="2177" ht="14.25" hidden="1" customHeight="1" x14ac:dyDescent="0.2"/>
    <row r="2178" ht="14.25" hidden="1" customHeight="1" x14ac:dyDescent="0.2"/>
    <row r="2179" ht="14.25" hidden="1" customHeight="1" x14ac:dyDescent="0.2"/>
    <row r="2180" ht="14.25" hidden="1" customHeight="1" x14ac:dyDescent="0.2"/>
    <row r="2181" ht="14.25" hidden="1" customHeight="1" x14ac:dyDescent="0.2"/>
    <row r="2182" ht="14.25" hidden="1" customHeight="1" x14ac:dyDescent="0.2"/>
    <row r="2183" ht="14.25" hidden="1" customHeight="1" x14ac:dyDescent="0.2"/>
    <row r="2184" ht="14.25" hidden="1" customHeight="1" x14ac:dyDescent="0.2"/>
    <row r="2185" ht="14.25" hidden="1" customHeight="1" x14ac:dyDescent="0.2"/>
    <row r="2186" ht="14.25" hidden="1" customHeight="1" x14ac:dyDescent="0.2"/>
    <row r="2187" ht="14.25" hidden="1" customHeight="1" x14ac:dyDescent="0.2"/>
    <row r="2188" ht="14.25" hidden="1" customHeight="1" x14ac:dyDescent="0.2"/>
    <row r="2189" ht="14.25" hidden="1" customHeight="1" x14ac:dyDescent="0.2"/>
    <row r="2190" ht="14.25" hidden="1" customHeight="1" x14ac:dyDescent="0.2"/>
    <row r="2191" ht="14.25" hidden="1" customHeight="1" x14ac:dyDescent="0.2"/>
    <row r="2192" ht="14.25" hidden="1" customHeight="1" x14ac:dyDescent="0.2"/>
    <row r="2193" ht="14.25" hidden="1" customHeight="1" x14ac:dyDescent="0.2"/>
    <row r="2194" ht="14.25" hidden="1" customHeight="1" x14ac:dyDescent="0.2"/>
    <row r="2195" ht="14.25" hidden="1" customHeight="1" x14ac:dyDescent="0.2"/>
    <row r="2196" ht="14.25" hidden="1" customHeight="1" x14ac:dyDescent="0.2"/>
    <row r="2197" ht="14.25" hidden="1" customHeight="1" x14ac:dyDescent="0.2"/>
    <row r="2198" ht="14.25" hidden="1" customHeight="1" x14ac:dyDescent="0.2"/>
    <row r="2199" ht="14.25" hidden="1" customHeight="1" x14ac:dyDescent="0.2"/>
    <row r="2200" ht="14.25" hidden="1" customHeight="1" x14ac:dyDescent="0.2"/>
    <row r="2201" ht="14.25" hidden="1" customHeight="1" x14ac:dyDescent="0.2"/>
    <row r="2202" ht="14.25" hidden="1" customHeight="1" x14ac:dyDescent="0.2"/>
    <row r="2203" ht="14.25" hidden="1" customHeight="1" x14ac:dyDescent="0.2"/>
    <row r="2204" ht="14.25" hidden="1" customHeight="1" x14ac:dyDescent="0.2"/>
    <row r="2205" ht="14.25" hidden="1" customHeight="1" x14ac:dyDescent="0.2"/>
    <row r="2206" ht="14.25" hidden="1" customHeight="1" x14ac:dyDescent="0.2"/>
    <row r="2207" ht="14.25" hidden="1" customHeight="1" x14ac:dyDescent="0.2"/>
    <row r="2208" ht="14.25" hidden="1" customHeight="1" x14ac:dyDescent="0.2"/>
    <row r="2209" ht="14.25" hidden="1" customHeight="1" x14ac:dyDescent="0.2"/>
    <row r="2210" ht="14.25" hidden="1" customHeight="1" x14ac:dyDescent="0.2"/>
    <row r="2211" ht="14.25" hidden="1" customHeight="1" x14ac:dyDescent="0.2"/>
    <row r="2212" ht="14.25" hidden="1" customHeight="1" x14ac:dyDescent="0.2"/>
    <row r="2213" ht="14.25" hidden="1" customHeight="1" x14ac:dyDescent="0.2"/>
    <row r="2214" ht="14.25" hidden="1" customHeight="1" x14ac:dyDescent="0.2"/>
    <row r="2215" ht="14.25" hidden="1" customHeight="1" x14ac:dyDescent="0.2"/>
    <row r="2216" ht="14.25" hidden="1" customHeight="1" x14ac:dyDescent="0.2"/>
    <row r="2217" ht="14.25" hidden="1" customHeight="1" x14ac:dyDescent="0.2"/>
    <row r="2218" ht="14.25" hidden="1" customHeight="1" x14ac:dyDescent="0.2"/>
    <row r="2219" ht="14.25" hidden="1" customHeight="1" x14ac:dyDescent="0.2"/>
    <row r="2220" ht="14.25" hidden="1" customHeight="1" x14ac:dyDescent="0.2"/>
    <row r="2221" ht="14.25" hidden="1" customHeight="1" x14ac:dyDescent="0.2"/>
    <row r="2222" ht="14.25" hidden="1" customHeight="1" x14ac:dyDescent="0.2"/>
    <row r="2223" ht="14.25" hidden="1" customHeight="1" x14ac:dyDescent="0.2"/>
    <row r="2224" ht="14.25" hidden="1" customHeight="1" x14ac:dyDescent="0.2"/>
    <row r="2225" ht="14.25" hidden="1" customHeight="1" x14ac:dyDescent="0.2"/>
    <row r="2226" ht="14.25" hidden="1" customHeight="1" x14ac:dyDescent="0.2"/>
    <row r="2227" ht="14.25" hidden="1" customHeight="1" x14ac:dyDescent="0.2"/>
    <row r="2228" ht="14.25" hidden="1" customHeight="1" x14ac:dyDescent="0.2"/>
    <row r="2229" ht="14.25" hidden="1" customHeight="1" x14ac:dyDescent="0.2"/>
    <row r="2230" ht="14.25" hidden="1" customHeight="1" x14ac:dyDescent="0.2"/>
    <row r="2231" ht="14.25" hidden="1" customHeight="1" x14ac:dyDescent="0.2"/>
    <row r="2232" ht="14.25" hidden="1" customHeight="1" x14ac:dyDescent="0.2"/>
    <row r="2233" ht="14.25" hidden="1" customHeight="1" x14ac:dyDescent="0.2"/>
    <row r="2234" ht="14.25" hidden="1" customHeight="1" x14ac:dyDescent="0.2"/>
    <row r="2235" ht="14.25" hidden="1" customHeight="1" x14ac:dyDescent="0.2"/>
    <row r="2236" ht="14.25" hidden="1" customHeight="1" x14ac:dyDescent="0.2"/>
    <row r="2237" ht="14.25" hidden="1" customHeight="1" x14ac:dyDescent="0.2"/>
    <row r="2238" ht="14.25" hidden="1" customHeight="1" x14ac:dyDescent="0.2"/>
    <row r="2239" ht="14.25" hidden="1" customHeight="1" x14ac:dyDescent="0.2"/>
    <row r="2240" ht="14.25" hidden="1" customHeight="1" x14ac:dyDescent="0.2"/>
    <row r="2241" ht="14.25" hidden="1" customHeight="1" x14ac:dyDescent="0.2"/>
    <row r="2242" ht="14.25" hidden="1" customHeight="1" x14ac:dyDescent="0.2"/>
    <row r="2243" ht="14.25" hidden="1" customHeight="1" x14ac:dyDescent="0.2"/>
    <row r="2244" ht="14.25" hidden="1" customHeight="1" x14ac:dyDescent="0.2"/>
    <row r="2245" ht="14.25" hidden="1" customHeight="1" x14ac:dyDescent="0.2"/>
    <row r="2246" ht="14.25" hidden="1" customHeight="1" x14ac:dyDescent="0.2"/>
    <row r="2247" ht="14.25" hidden="1" customHeight="1" x14ac:dyDescent="0.2"/>
    <row r="2248" ht="14.25" hidden="1" customHeight="1" x14ac:dyDescent="0.2"/>
    <row r="2249" ht="14.25" hidden="1" customHeight="1" x14ac:dyDescent="0.2"/>
    <row r="2250" ht="14.25" hidden="1" customHeight="1" x14ac:dyDescent="0.2"/>
    <row r="2251" ht="14.25" hidden="1" customHeight="1" x14ac:dyDescent="0.2"/>
    <row r="2252" ht="14.25" hidden="1" customHeight="1" x14ac:dyDescent="0.2"/>
    <row r="2253" ht="14.25" hidden="1" customHeight="1" x14ac:dyDescent="0.2"/>
    <row r="2254" ht="14.25" hidden="1" customHeight="1" x14ac:dyDescent="0.2"/>
    <row r="2255" ht="14.25" hidden="1" customHeight="1" x14ac:dyDescent="0.2"/>
    <row r="2256" ht="14.25" hidden="1" customHeight="1" x14ac:dyDescent="0.2"/>
    <row r="2257" ht="14.25" hidden="1" customHeight="1" x14ac:dyDescent="0.2"/>
    <row r="2258" ht="14.25" hidden="1" customHeight="1" x14ac:dyDescent="0.2"/>
    <row r="2259" ht="14.25" hidden="1" customHeight="1" x14ac:dyDescent="0.2"/>
    <row r="2260" ht="14.25" hidden="1" customHeight="1" x14ac:dyDescent="0.2"/>
    <row r="2261" ht="14.25" hidden="1" customHeight="1" x14ac:dyDescent="0.2"/>
    <row r="2262" ht="14.25" hidden="1" customHeight="1" x14ac:dyDescent="0.2"/>
    <row r="2263" ht="14.25" hidden="1" customHeight="1" x14ac:dyDescent="0.2"/>
    <row r="2264" ht="14.25" hidden="1" customHeight="1" x14ac:dyDescent="0.2"/>
    <row r="2265" ht="14.25" hidden="1" customHeight="1" x14ac:dyDescent="0.2"/>
    <row r="2266" ht="14.25" hidden="1" customHeight="1" x14ac:dyDescent="0.2"/>
    <row r="2267" ht="14.25" hidden="1" customHeight="1" x14ac:dyDescent="0.2"/>
    <row r="2268" ht="14.25" hidden="1" customHeight="1" x14ac:dyDescent="0.2"/>
    <row r="2269" ht="14.25" hidden="1" customHeight="1" x14ac:dyDescent="0.2"/>
    <row r="2270" ht="14.25" hidden="1" customHeight="1" x14ac:dyDescent="0.2"/>
    <row r="2271" ht="14.25" hidden="1" customHeight="1" x14ac:dyDescent="0.2"/>
    <row r="2272" ht="14.25" hidden="1" customHeight="1" x14ac:dyDescent="0.2"/>
    <row r="2273" ht="14.25" hidden="1" customHeight="1" x14ac:dyDescent="0.2"/>
    <row r="2274" ht="14.25" hidden="1" customHeight="1" x14ac:dyDescent="0.2"/>
    <row r="2275" ht="14.25" hidden="1" customHeight="1" x14ac:dyDescent="0.2"/>
    <row r="2276" ht="14.25" hidden="1" customHeight="1" x14ac:dyDescent="0.2"/>
    <row r="2277" ht="14.25" hidden="1" customHeight="1" x14ac:dyDescent="0.2"/>
    <row r="2278" ht="14.25" hidden="1" customHeight="1" x14ac:dyDescent="0.2"/>
    <row r="2279" ht="14.25" hidden="1" customHeight="1" x14ac:dyDescent="0.2"/>
    <row r="2280" ht="14.25" hidden="1" customHeight="1" x14ac:dyDescent="0.2"/>
    <row r="2281" ht="14.25" hidden="1" customHeight="1" x14ac:dyDescent="0.2"/>
    <row r="2282" ht="14.25" hidden="1" customHeight="1" x14ac:dyDescent="0.2"/>
    <row r="2283" ht="14.25" hidden="1" customHeight="1" x14ac:dyDescent="0.2"/>
    <row r="2284" ht="14.25" hidden="1" customHeight="1" x14ac:dyDescent="0.2"/>
    <row r="2285" ht="14.25" hidden="1" customHeight="1" x14ac:dyDescent="0.2"/>
    <row r="2286" ht="14.25" hidden="1" customHeight="1" x14ac:dyDescent="0.2"/>
    <row r="2287" ht="14.25" hidden="1" customHeight="1" x14ac:dyDescent="0.2"/>
    <row r="2288" ht="14.25" hidden="1" customHeight="1" x14ac:dyDescent="0.2"/>
    <row r="2289" ht="14.25" hidden="1" customHeight="1" x14ac:dyDescent="0.2"/>
    <row r="2290" ht="14.25" hidden="1" customHeight="1" x14ac:dyDescent="0.2"/>
    <row r="2291" ht="14.25" hidden="1" customHeight="1" x14ac:dyDescent="0.2"/>
    <row r="2292" ht="14.25" hidden="1" customHeight="1" x14ac:dyDescent="0.2"/>
    <row r="2293" ht="14.25" hidden="1" customHeight="1" x14ac:dyDescent="0.2"/>
    <row r="2294" ht="14.25" hidden="1" customHeight="1" x14ac:dyDescent="0.2"/>
    <row r="2295" ht="14.25" hidden="1" customHeight="1" x14ac:dyDescent="0.2"/>
    <row r="2296" ht="14.25" hidden="1" customHeight="1" x14ac:dyDescent="0.2"/>
    <row r="2297" ht="14.25" hidden="1" customHeight="1" x14ac:dyDescent="0.2"/>
    <row r="2298" ht="14.25" hidden="1" customHeight="1" x14ac:dyDescent="0.2"/>
    <row r="2299" ht="14.25" hidden="1" customHeight="1" x14ac:dyDescent="0.2"/>
    <row r="2300" ht="14.25" hidden="1" customHeight="1" x14ac:dyDescent="0.2"/>
    <row r="2301" ht="14.25" hidden="1" customHeight="1" x14ac:dyDescent="0.2"/>
    <row r="2302" ht="14.25" hidden="1" customHeight="1" x14ac:dyDescent="0.2"/>
    <row r="2303" ht="14.25" hidden="1" customHeight="1" x14ac:dyDescent="0.2"/>
    <row r="2304" ht="14.25" hidden="1" customHeight="1" x14ac:dyDescent="0.2"/>
    <row r="2305" ht="14.25" hidden="1" customHeight="1" x14ac:dyDescent="0.2"/>
    <row r="2306" ht="14.25" hidden="1" customHeight="1" x14ac:dyDescent="0.2"/>
    <row r="2307" ht="14.25" hidden="1" customHeight="1" x14ac:dyDescent="0.2"/>
    <row r="2308" ht="14.25" hidden="1" customHeight="1" x14ac:dyDescent="0.2"/>
    <row r="2309" ht="14.25" hidden="1" customHeight="1" x14ac:dyDescent="0.2"/>
    <row r="2310" ht="14.25" hidden="1" customHeight="1" x14ac:dyDescent="0.2"/>
    <row r="2311" ht="14.25" hidden="1" customHeight="1" x14ac:dyDescent="0.2"/>
    <row r="2312" ht="14.25" hidden="1" customHeight="1" x14ac:dyDescent="0.2"/>
    <row r="2313" ht="14.25" hidden="1" customHeight="1" x14ac:dyDescent="0.2"/>
    <row r="2314" ht="14.25" hidden="1" customHeight="1" x14ac:dyDescent="0.2"/>
    <row r="2315" ht="14.25" hidden="1" customHeight="1" x14ac:dyDescent="0.2"/>
    <row r="2316" ht="14.25" hidden="1" customHeight="1" x14ac:dyDescent="0.2"/>
    <row r="2317" ht="14.25" hidden="1" customHeight="1" x14ac:dyDescent="0.2"/>
    <row r="2318" ht="14.25" hidden="1" customHeight="1" x14ac:dyDescent="0.2"/>
    <row r="2319" ht="14.25" hidden="1" customHeight="1" x14ac:dyDescent="0.2"/>
    <row r="2320" ht="14.25" hidden="1" customHeight="1" x14ac:dyDescent="0.2"/>
    <row r="2321" ht="14.25" hidden="1" customHeight="1" x14ac:dyDescent="0.2"/>
    <row r="2322" ht="14.25" hidden="1" customHeight="1" x14ac:dyDescent="0.2"/>
    <row r="2323" ht="14.25" hidden="1" customHeight="1" x14ac:dyDescent="0.2"/>
    <row r="2324" ht="14.25" hidden="1" customHeight="1" x14ac:dyDescent="0.2"/>
    <row r="2325" ht="14.25" hidden="1" customHeight="1" x14ac:dyDescent="0.2"/>
    <row r="2326" ht="14.25" hidden="1" customHeight="1" x14ac:dyDescent="0.2"/>
    <row r="2327" ht="14.25" hidden="1" customHeight="1" x14ac:dyDescent="0.2"/>
    <row r="2328" ht="14.25" hidden="1" customHeight="1" x14ac:dyDescent="0.2"/>
    <row r="2329" ht="14.25" hidden="1" customHeight="1" x14ac:dyDescent="0.2"/>
    <row r="2330" ht="14.25" hidden="1" customHeight="1" x14ac:dyDescent="0.2"/>
    <row r="2331" ht="14.25" hidden="1" customHeight="1" x14ac:dyDescent="0.2"/>
    <row r="2332" ht="14.25" hidden="1" customHeight="1" x14ac:dyDescent="0.2"/>
    <row r="2333" ht="14.25" hidden="1" customHeight="1" x14ac:dyDescent="0.2"/>
    <row r="2334" ht="14.25" hidden="1" customHeight="1" x14ac:dyDescent="0.2"/>
    <row r="2335" ht="14.25" hidden="1" customHeight="1" x14ac:dyDescent="0.2"/>
    <row r="2336" ht="14.25" hidden="1" customHeight="1" x14ac:dyDescent="0.2"/>
    <row r="2337" ht="14.25" hidden="1" customHeight="1" x14ac:dyDescent="0.2"/>
    <row r="2338" ht="14.25" hidden="1" customHeight="1" x14ac:dyDescent="0.2"/>
    <row r="2339" ht="14.25" hidden="1" customHeight="1" x14ac:dyDescent="0.2"/>
    <row r="2340" ht="14.25" hidden="1" customHeight="1" x14ac:dyDescent="0.2"/>
    <row r="2341" ht="14.25" hidden="1" customHeight="1" x14ac:dyDescent="0.2"/>
    <row r="2342" ht="14.25" hidden="1" customHeight="1" x14ac:dyDescent="0.2"/>
    <row r="2343" ht="14.25" hidden="1" customHeight="1" x14ac:dyDescent="0.2"/>
    <row r="2344" ht="14.25" hidden="1" customHeight="1" x14ac:dyDescent="0.2"/>
    <row r="2345" ht="14.25" hidden="1" customHeight="1" x14ac:dyDescent="0.2"/>
    <row r="2346" ht="14.25" hidden="1" customHeight="1" x14ac:dyDescent="0.2"/>
    <row r="2347" ht="14.25" hidden="1" customHeight="1" x14ac:dyDescent="0.2"/>
    <row r="2348" ht="14.25" hidden="1" customHeight="1" x14ac:dyDescent="0.2"/>
    <row r="2349" ht="14.25" hidden="1" customHeight="1" x14ac:dyDescent="0.2"/>
    <row r="2350" ht="14.25" hidden="1" customHeight="1" x14ac:dyDescent="0.2"/>
    <row r="2351" ht="14.25" hidden="1" customHeight="1" x14ac:dyDescent="0.2"/>
    <row r="2352" ht="14.25" hidden="1" customHeight="1" x14ac:dyDescent="0.2"/>
    <row r="2353" ht="14.25" hidden="1" customHeight="1" x14ac:dyDescent="0.2"/>
    <row r="2354" ht="14.25" hidden="1" customHeight="1" x14ac:dyDescent="0.2"/>
    <row r="2355" ht="14.25" hidden="1" customHeight="1" x14ac:dyDescent="0.2"/>
    <row r="2356" ht="14.25" hidden="1" customHeight="1" x14ac:dyDescent="0.2"/>
    <row r="2357" ht="14.25" hidden="1" customHeight="1" x14ac:dyDescent="0.2"/>
    <row r="2358" ht="14.25" hidden="1" customHeight="1" x14ac:dyDescent="0.2"/>
    <row r="2359" ht="14.25" hidden="1" customHeight="1" x14ac:dyDescent="0.2"/>
    <row r="2360" ht="14.25" hidden="1" customHeight="1" x14ac:dyDescent="0.2"/>
    <row r="2361" ht="14.25" hidden="1" customHeight="1" x14ac:dyDescent="0.2"/>
    <row r="2362" ht="14.25" hidden="1" customHeight="1" x14ac:dyDescent="0.2"/>
    <row r="2363" ht="14.25" hidden="1" customHeight="1" x14ac:dyDescent="0.2"/>
    <row r="2364" ht="14.25" hidden="1" customHeight="1" x14ac:dyDescent="0.2"/>
    <row r="2365" ht="14.25" hidden="1" customHeight="1" x14ac:dyDescent="0.2"/>
    <row r="2366" ht="14.25" hidden="1" customHeight="1" x14ac:dyDescent="0.2"/>
    <row r="2367" ht="14.25" hidden="1" customHeight="1" x14ac:dyDescent="0.2"/>
    <row r="2368" ht="14.25" hidden="1" customHeight="1" x14ac:dyDescent="0.2"/>
    <row r="2369" ht="14.25" hidden="1" customHeight="1" x14ac:dyDescent="0.2"/>
    <row r="2370" ht="14.25" hidden="1" customHeight="1" x14ac:dyDescent="0.2"/>
    <row r="2371" ht="14.25" hidden="1" customHeight="1" x14ac:dyDescent="0.2"/>
    <row r="2372" ht="14.25" hidden="1" customHeight="1" x14ac:dyDescent="0.2"/>
    <row r="2373" ht="14.25" hidden="1" customHeight="1" x14ac:dyDescent="0.2"/>
    <row r="2374" ht="14.25" hidden="1" customHeight="1" x14ac:dyDescent="0.2"/>
    <row r="2375" ht="14.25" hidden="1" customHeight="1" x14ac:dyDescent="0.2"/>
    <row r="2376" ht="14.25" hidden="1" customHeight="1" x14ac:dyDescent="0.2"/>
    <row r="2377" ht="14.25" hidden="1" customHeight="1" x14ac:dyDescent="0.2"/>
    <row r="2378" ht="14.25" hidden="1" customHeight="1" x14ac:dyDescent="0.2"/>
    <row r="2379" ht="14.25" hidden="1" customHeight="1" x14ac:dyDescent="0.2"/>
    <row r="2380" ht="14.25" hidden="1" customHeight="1" x14ac:dyDescent="0.2"/>
    <row r="2381" ht="14.25" hidden="1" customHeight="1" x14ac:dyDescent="0.2"/>
    <row r="2382" ht="14.25" hidden="1" customHeight="1" x14ac:dyDescent="0.2"/>
    <row r="2383" ht="14.25" hidden="1" customHeight="1" x14ac:dyDescent="0.2"/>
    <row r="2384" ht="14.25" hidden="1" customHeight="1" x14ac:dyDescent="0.2"/>
    <row r="2385" ht="14.25" hidden="1" customHeight="1" x14ac:dyDescent="0.2"/>
    <row r="2386" ht="14.25" hidden="1" customHeight="1" x14ac:dyDescent="0.2"/>
    <row r="2387" ht="14.25" hidden="1" customHeight="1" x14ac:dyDescent="0.2"/>
    <row r="2388" ht="14.25" hidden="1" customHeight="1" x14ac:dyDescent="0.2"/>
    <row r="2389" ht="14.25" hidden="1" customHeight="1" x14ac:dyDescent="0.2"/>
    <row r="2390" ht="14.25" hidden="1" customHeight="1" x14ac:dyDescent="0.2"/>
    <row r="2391" ht="14.25" hidden="1" customHeight="1" x14ac:dyDescent="0.2"/>
    <row r="2392" ht="14.25" hidden="1" customHeight="1" x14ac:dyDescent="0.2"/>
    <row r="2393" ht="14.25" hidden="1" customHeight="1" x14ac:dyDescent="0.2"/>
    <row r="2394" ht="14.25" hidden="1" customHeight="1" x14ac:dyDescent="0.2"/>
    <row r="2395" ht="14.25" hidden="1" customHeight="1" x14ac:dyDescent="0.2"/>
    <row r="2396" ht="14.25" hidden="1" customHeight="1" x14ac:dyDescent="0.2"/>
    <row r="2397" ht="14.25" hidden="1" customHeight="1" x14ac:dyDescent="0.2"/>
    <row r="2398" ht="14.25" hidden="1" customHeight="1" x14ac:dyDescent="0.2"/>
    <row r="2399" ht="14.25" hidden="1" customHeight="1" x14ac:dyDescent="0.2"/>
    <row r="2400" ht="14.25" hidden="1" customHeight="1" x14ac:dyDescent="0.2"/>
    <row r="2401" ht="14.25" hidden="1" customHeight="1" x14ac:dyDescent="0.2"/>
    <row r="2402" ht="14.25" hidden="1" customHeight="1" x14ac:dyDescent="0.2"/>
    <row r="2403" ht="14.25" hidden="1" customHeight="1" x14ac:dyDescent="0.2"/>
    <row r="2404" ht="14.25" hidden="1" customHeight="1" x14ac:dyDescent="0.2"/>
    <row r="2405" ht="14.25" hidden="1" customHeight="1" x14ac:dyDescent="0.2"/>
    <row r="2406" ht="14.25" hidden="1" customHeight="1" x14ac:dyDescent="0.2"/>
    <row r="2407" ht="14.25" hidden="1" customHeight="1" x14ac:dyDescent="0.2"/>
    <row r="2408" ht="14.25" hidden="1" customHeight="1" x14ac:dyDescent="0.2"/>
    <row r="2409" ht="14.25" hidden="1" customHeight="1" x14ac:dyDescent="0.2"/>
    <row r="2410" ht="14.25" hidden="1" customHeight="1" x14ac:dyDescent="0.2"/>
    <row r="2411" ht="14.25" hidden="1" customHeight="1" x14ac:dyDescent="0.2"/>
    <row r="2412" ht="14.25" hidden="1" customHeight="1" x14ac:dyDescent="0.2"/>
    <row r="2413" ht="14.25" hidden="1" customHeight="1" x14ac:dyDescent="0.2"/>
    <row r="2414" ht="14.25" hidden="1" customHeight="1" x14ac:dyDescent="0.2"/>
    <row r="2415" ht="14.25" hidden="1" customHeight="1" x14ac:dyDescent="0.2"/>
    <row r="2416" ht="14.25" hidden="1" customHeight="1" x14ac:dyDescent="0.2"/>
    <row r="2417" ht="14.25" hidden="1" customHeight="1" x14ac:dyDescent="0.2"/>
    <row r="2418" ht="14.25" hidden="1" customHeight="1" x14ac:dyDescent="0.2"/>
    <row r="2419" ht="14.25" hidden="1" customHeight="1" x14ac:dyDescent="0.2"/>
    <row r="2420" ht="14.25" hidden="1" customHeight="1" x14ac:dyDescent="0.2"/>
    <row r="2421" ht="14.25" hidden="1" customHeight="1" x14ac:dyDescent="0.2"/>
    <row r="2422" ht="14.25" hidden="1" customHeight="1" x14ac:dyDescent="0.2"/>
    <row r="2423" ht="14.25" hidden="1" customHeight="1" x14ac:dyDescent="0.2"/>
    <row r="2424" ht="14.25" hidden="1" customHeight="1" x14ac:dyDescent="0.2"/>
    <row r="2425" ht="14.25" hidden="1" customHeight="1" x14ac:dyDescent="0.2"/>
    <row r="2426" ht="14.25" hidden="1" customHeight="1" x14ac:dyDescent="0.2"/>
    <row r="2427" ht="14.25" hidden="1" customHeight="1" x14ac:dyDescent="0.2"/>
    <row r="2428" ht="14.25" hidden="1" customHeight="1" x14ac:dyDescent="0.2"/>
    <row r="2429" ht="14.25" hidden="1" customHeight="1" x14ac:dyDescent="0.2"/>
    <row r="2430" ht="14.25" hidden="1" customHeight="1" x14ac:dyDescent="0.2"/>
    <row r="2431" ht="14.25" hidden="1" customHeight="1" x14ac:dyDescent="0.2"/>
    <row r="2432" ht="14.25" hidden="1" customHeight="1" x14ac:dyDescent="0.2"/>
    <row r="2433" ht="14.25" hidden="1" customHeight="1" x14ac:dyDescent="0.2"/>
    <row r="2434" ht="14.25" hidden="1" customHeight="1" x14ac:dyDescent="0.2"/>
    <row r="2435" ht="14.25" hidden="1" customHeight="1" x14ac:dyDescent="0.2"/>
    <row r="2436" ht="14.25" hidden="1" customHeight="1" x14ac:dyDescent="0.2"/>
    <row r="2437" ht="14.25" hidden="1" customHeight="1" x14ac:dyDescent="0.2"/>
    <row r="2438" ht="14.25" hidden="1" customHeight="1" x14ac:dyDescent="0.2"/>
    <row r="2439" ht="14.25" hidden="1" customHeight="1" x14ac:dyDescent="0.2"/>
    <row r="2440" ht="14.25" hidden="1" customHeight="1" x14ac:dyDescent="0.2"/>
    <row r="2441" ht="14.25" hidden="1" customHeight="1" x14ac:dyDescent="0.2"/>
    <row r="2442" ht="14.25" hidden="1" customHeight="1" x14ac:dyDescent="0.2"/>
    <row r="2443" ht="14.25" hidden="1" customHeight="1" x14ac:dyDescent="0.2"/>
    <row r="2444" ht="14.25" hidden="1" customHeight="1" x14ac:dyDescent="0.2"/>
    <row r="2445" ht="14.25" hidden="1" customHeight="1" x14ac:dyDescent="0.2"/>
    <row r="2446" ht="14.25" hidden="1" customHeight="1" x14ac:dyDescent="0.2"/>
    <row r="2447" ht="14.25" hidden="1" customHeight="1" x14ac:dyDescent="0.2"/>
    <row r="2448" ht="14.25" hidden="1" customHeight="1" x14ac:dyDescent="0.2"/>
    <row r="2449" ht="14.25" hidden="1" customHeight="1" x14ac:dyDescent="0.2"/>
    <row r="2450" ht="14.25" hidden="1" customHeight="1" x14ac:dyDescent="0.2"/>
    <row r="2451" ht="14.25" hidden="1" customHeight="1" x14ac:dyDescent="0.2"/>
    <row r="2452" ht="14.25" hidden="1" customHeight="1" x14ac:dyDescent="0.2"/>
    <row r="2453" ht="14.25" hidden="1" customHeight="1" x14ac:dyDescent="0.2"/>
    <row r="2454" ht="14.25" hidden="1" customHeight="1" x14ac:dyDescent="0.2"/>
    <row r="2455" ht="14.25" hidden="1" customHeight="1" x14ac:dyDescent="0.2"/>
    <row r="2456" ht="14.25" hidden="1" customHeight="1" x14ac:dyDescent="0.2"/>
    <row r="2457" ht="14.25" hidden="1" customHeight="1" x14ac:dyDescent="0.2"/>
    <row r="2458" ht="14.25" hidden="1" customHeight="1" x14ac:dyDescent="0.2"/>
    <row r="2459" ht="14.25" hidden="1" customHeight="1" x14ac:dyDescent="0.2"/>
    <row r="2460" ht="14.25" hidden="1" customHeight="1" x14ac:dyDescent="0.2"/>
    <row r="2461" ht="14.25" hidden="1" customHeight="1" x14ac:dyDescent="0.2"/>
    <row r="2462" ht="14.25" hidden="1" customHeight="1" x14ac:dyDescent="0.2"/>
    <row r="2463" ht="14.25" hidden="1" customHeight="1" x14ac:dyDescent="0.2"/>
    <row r="2464" ht="14.25" hidden="1" customHeight="1" x14ac:dyDescent="0.2"/>
    <row r="2465" ht="14.25" hidden="1" customHeight="1" x14ac:dyDescent="0.2"/>
    <row r="2466" ht="14.25" hidden="1" customHeight="1" x14ac:dyDescent="0.2"/>
    <row r="2467" ht="14.25" hidden="1" customHeight="1" x14ac:dyDescent="0.2"/>
    <row r="2468" ht="14.25" hidden="1" customHeight="1" x14ac:dyDescent="0.2"/>
    <row r="2469" ht="14.25" hidden="1" customHeight="1" x14ac:dyDescent="0.2"/>
    <row r="2470" ht="14.25" hidden="1" customHeight="1" x14ac:dyDescent="0.2"/>
    <row r="2471" ht="14.25" hidden="1" customHeight="1" x14ac:dyDescent="0.2"/>
    <row r="2472" ht="14.25" hidden="1" customHeight="1" x14ac:dyDescent="0.2"/>
    <row r="2473" ht="14.25" hidden="1" customHeight="1" x14ac:dyDescent="0.2"/>
    <row r="2474" ht="14.25" hidden="1" customHeight="1" x14ac:dyDescent="0.2"/>
    <row r="2475" ht="14.25" hidden="1" customHeight="1" x14ac:dyDescent="0.2"/>
    <row r="2476" ht="14.25" hidden="1" customHeight="1" x14ac:dyDescent="0.2"/>
    <row r="2477" ht="14.25" hidden="1" customHeight="1" x14ac:dyDescent="0.2"/>
    <row r="2478" ht="14.25" hidden="1" customHeight="1" x14ac:dyDescent="0.2"/>
    <row r="2479" ht="14.25" hidden="1" customHeight="1" x14ac:dyDescent="0.2"/>
    <row r="2480" ht="14.25" hidden="1" customHeight="1" x14ac:dyDescent="0.2"/>
    <row r="2481" ht="14.25" hidden="1" customHeight="1" x14ac:dyDescent="0.2"/>
    <row r="2482" ht="14.25" hidden="1" customHeight="1" x14ac:dyDescent="0.2"/>
    <row r="2483" ht="14.25" hidden="1" customHeight="1" x14ac:dyDescent="0.2"/>
    <row r="2484" ht="14.25" hidden="1" customHeight="1" x14ac:dyDescent="0.2"/>
    <row r="2485" ht="14.25" hidden="1" customHeight="1" x14ac:dyDescent="0.2"/>
    <row r="2486" ht="14.25" hidden="1" customHeight="1" x14ac:dyDescent="0.2"/>
    <row r="2487" ht="14.25" hidden="1" customHeight="1" x14ac:dyDescent="0.2"/>
    <row r="2488" ht="14.25" hidden="1" customHeight="1" x14ac:dyDescent="0.2"/>
    <row r="2489" ht="14.25" hidden="1" customHeight="1" x14ac:dyDescent="0.2"/>
    <row r="2490" ht="14.25" hidden="1" customHeight="1" x14ac:dyDescent="0.2"/>
    <row r="2491" ht="14.25" hidden="1" customHeight="1" x14ac:dyDescent="0.2"/>
    <row r="2492" ht="14.25" hidden="1" customHeight="1" x14ac:dyDescent="0.2"/>
    <row r="2493" ht="14.25" hidden="1" customHeight="1" x14ac:dyDescent="0.2"/>
    <row r="2494" ht="14.25" hidden="1" customHeight="1" x14ac:dyDescent="0.2"/>
    <row r="2495" ht="14.25" hidden="1" customHeight="1" x14ac:dyDescent="0.2"/>
    <row r="2496" ht="14.25" hidden="1" customHeight="1" x14ac:dyDescent="0.2"/>
    <row r="2497" ht="14.25" hidden="1" customHeight="1" x14ac:dyDescent="0.2"/>
    <row r="2498" ht="14.25" hidden="1" customHeight="1" x14ac:dyDescent="0.2"/>
    <row r="2499" ht="14.25" hidden="1" customHeight="1" x14ac:dyDescent="0.2"/>
    <row r="2500" ht="14.25" hidden="1" customHeight="1" x14ac:dyDescent="0.2"/>
    <row r="2501" ht="14.25" hidden="1" customHeight="1" x14ac:dyDescent="0.2"/>
    <row r="2502" ht="14.25" hidden="1" customHeight="1" x14ac:dyDescent="0.2"/>
    <row r="2503" ht="14.25" hidden="1" customHeight="1" x14ac:dyDescent="0.2"/>
    <row r="2504" ht="14.25" hidden="1" customHeight="1" x14ac:dyDescent="0.2"/>
    <row r="2505" ht="14.25" hidden="1" customHeight="1" x14ac:dyDescent="0.2"/>
    <row r="2506" ht="14.25" hidden="1" customHeight="1" x14ac:dyDescent="0.2"/>
    <row r="2507" ht="14.25" hidden="1" customHeight="1" x14ac:dyDescent="0.2"/>
    <row r="2508" ht="14.25" hidden="1" customHeight="1" x14ac:dyDescent="0.2"/>
    <row r="2509" ht="14.25" hidden="1" customHeight="1" x14ac:dyDescent="0.2"/>
    <row r="2510" ht="14.25" hidden="1" customHeight="1" x14ac:dyDescent="0.2"/>
    <row r="2511" ht="14.25" hidden="1" customHeight="1" x14ac:dyDescent="0.2"/>
    <row r="2512" ht="14.25" hidden="1" customHeight="1" x14ac:dyDescent="0.2"/>
    <row r="2513" ht="14.25" hidden="1" customHeight="1" x14ac:dyDescent="0.2"/>
    <row r="2514" ht="14.25" hidden="1" customHeight="1" x14ac:dyDescent="0.2"/>
    <row r="2515" ht="14.25" hidden="1" customHeight="1" x14ac:dyDescent="0.2"/>
    <row r="2516" ht="14.25" hidden="1" customHeight="1" x14ac:dyDescent="0.2"/>
    <row r="2517" ht="14.25" hidden="1" customHeight="1" x14ac:dyDescent="0.2"/>
    <row r="2518" ht="14.25" hidden="1" customHeight="1" x14ac:dyDescent="0.2"/>
    <row r="2519" ht="14.25" hidden="1" customHeight="1" x14ac:dyDescent="0.2"/>
    <row r="2520" ht="14.25" hidden="1" customHeight="1" x14ac:dyDescent="0.2"/>
    <row r="2521" ht="14.25" hidden="1" customHeight="1" x14ac:dyDescent="0.2"/>
    <row r="2522" ht="14.25" hidden="1" customHeight="1" x14ac:dyDescent="0.2"/>
    <row r="2523" ht="14.25" hidden="1" customHeight="1" x14ac:dyDescent="0.2"/>
    <row r="2524" ht="14.25" hidden="1" customHeight="1" x14ac:dyDescent="0.2"/>
    <row r="2525" ht="14.25" hidden="1" customHeight="1" x14ac:dyDescent="0.2"/>
    <row r="2526" ht="14.25" hidden="1" customHeight="1" x14ac:dyDescent="0.2"/>
    <row r="2527" ht="14.25" hidden="1" customHeight="1" x14ac:dyDescent="0.2"/>
    <row r="2528" ht="14.25" hidden="1" customHeight="1" x14ac:dyDescent="0.2"/>
    <row r="2529" ht="14.25" hidden="1" customHeight="1" x14ac:dyDescent="0.2"/>
    <row r="2530" ht="14.25" hidden="1" customHeight="1" x14ac:dyDescent="0.2"/>
    <row r="2531" ht="14.25" hidden="1" customHeight="1" x14ac:dyDescent="0.2"/>
    <row r="2532" ht="14.25" hidden="1" customHeight="1" x14ac:dyDescent="0.2"/>
    <row r="2533" ht="14.25" hidden="1" customHeight="1" x14ac:dyDescent="0.2"/>
    <row r="2534" ht="14.25" hidden="1" customHeight="1" x14ac:dyDescent="0.2"/>
    <row r="2535" ht="14.25" hidden="1" customHeight="1" x14ac:dyDescent="0.2"/>
    <row r="2536" ht="14.25" hidden="1" customHeight="1" x14ac:dyDescent="0.2"/>
    <row r="2537" ht="14.25" hidden="1" customHeight="1" x14ac:dyDescent="0.2"/>
    <row r="2538" ht="14.25" hidden="1" customHeight="1" x14ac:dyDescent="0.2"/>
    <row r="2539" ht="14.25" hidden="1" customHeight="1" x14ac:dyDescent="0.2"/>
    <row r="2540" ht="14.25" hidden="1" customHeight="1" x14ac:dyDescent="0.2"/>
    <row r="2541" ht="14.25" hidden="1" customHeight="1" x14ac:dyDescent="0.2"/>
    <row r="2542" ht="14.25" hidden="1" customHeight="1" x14ac:dyDescent="0.2"/>
    <row r="2543" ht="14.25" hidden="1" customHeight="1" x14ac:dyDescent="0.2"/>
    <row r="2544" ht="14.25" hidden="1" customHeight="1" x14ac:dyDescent="0.2"/>
    <row r="2545" ht="14.25" hidden="1" customHeight="1" x14ac:dyDescent="0.2"/>
    <row r="2546" ht="14.25" hidden="1" customHeight="1" x14ac:dyDescent="0.2"/>
    <row r="2547" ht="14.25" hidden="1" customHeight="1" x14ac:dyDescent="0.2"/>
    <row r="2548" ht="14.25" hidden="1" customHeight="1" x14ac:dyDescent="0.2"/>
    <row r="2549" ht="14.25" hidden="1" customHeight="1" x14ac:dyDescent="0.2"/>
    <row r="2550" ht="14.25" hidden="1" customHeight="1" x14ac:dyDescent="0.2"/>
    <row r="2551" ht="14.25" hidden="1" customHeight="1" x14ac:dyDescent="0.2"/>
    <row r="2552" ht="14.25" hidden="1" customHeight="1" x14ac:dyDescent="0.2"/>
    <row r="2553" ht="14.25" hidden="1" customHeight="1" x14ac:dyDescent="0.2"/>
    <row r="2554" ht="14.25" hidden="1" customHeight="1" x14ac:dyDescent="0.2"/>
    <row r="2555" ht="14.25" hidden="1" customHeight="1" x14ac:dyDescent="0.2"/>
    <row r="2556" ht="14.25" hidden="1" customHeight="1" x14ac:dyDescent="0.2"/>
    <row r="2557" ht="14.25" hidden="1" customHeight="1" x14ac:dyDescent="0.2"/>
    <row r="2558" ht="14.25" hidden="1" customHeight="1" x14ac:dyDescent="0.2"/>
    <row r="2559" ht="14.25" hidden="1" customHeight="1" x14ac:dyDescent="0.2"/>
    <row r="2560" ht="14.25" hidden="1" customHeight="1" x14ac:dyDescent="0.2"/>
    <row r="2561" ht="14.25" hidden="1" customHeight="1" x14ac:dyDescent="0.2"/>
    <row r="2562" ht="14.25" hidden="1" customHeight="1" x14ac:dyDescent="0.2"/>
    <row r="2563" ht="14.25" hidden="1" customHeight="1" x14ac:dyDescent="0.2"/>
    <row r="2564" ht="14.25" hidden="1" customHeight="1" x14ac:dyDescent="0.2"/>
    <row r="2565" ht="14.25" hidden="1" customHeight="1" x14ac:dyDescent="0.2"/>
    <row r="2566" ht="14.25" hidden="1" customHeight="1" x14ac:dyDescent="0.2"/>
    <row r="2567" ht="14.25" hidden="1" customHeight="1" x14ac:dyDescent="0.2"/>
    <row r="2568" ht="14.25" hidden="1" customHeight="1" x14ac:dyDescent="0.2"/>
    <row r="2569" ht="14.25" hidden="1" customHeight="1" x14ac:dyDescent="0.2"/>
    <row r="2570" ht="14.25" hidden="1" customHeight="1" x14ac:dyDescent="0.2"/>
    <row r="2571" ht="14.25" hidden="1" customHeight="1" x14ac:dyDescent="0.2"/>
    <row r="2572" ht="14.25" hidden="1" customHeight="1" x14ac:dyDescent="0.2"/>
    <row r="2573" ht="14.25" hidden="1" customHeight="1" x14ac:dyDescent="0.2"/>
    <row r="2574" ht="14.25" hidden="1" customHeight="1" x14ac:dyDescent="0.2"/>
    <row r="2575" ht="14.25" hidden="1" customHeight="1" x14ac:dyDescent="0.2"/>
    <row r="2576" ht="14.25" hidden="1" customHeight="1" x14ac:dyDescent="0.2"/>
    <row r="2577" ht="14.25" hidden="1" customHeight="1" x14ac:dyDescent="0.2"/>
    <row r="2578" ht="14.25" hidden="1" customHeight="1" x14ac:dyDescent="0.2"/>
    <row r="2579" ht="14.25" hidden="1" customHeight="1" x14ac:dyDescent="0.2"/>
    <row r="2580" ht="14.25" hidden="1" customHeight="1" x14ac:dyDescent="0.2"/>
    <row r="2581" ht="14.25" hidden="1" customHeight="1" x14ac:dyDescent="0.2"/>
    <row r="2582" ht="14.25" hidden="1" customHeight="1" x14ac:dyDescent="0.2"/>
    <row r="2583" ht="14.25" hidden="1" customHeight="1" x14ac:dyDescent="0.2"/>
    <row r="2584" ht="14.25" hidden="1" customHeight="1" x14ac:dyDescent="0.2"/>
    <row r="2585" ht="14.25" hidden="1" customHeight="1" x14ac:dyDescent="0.2"/>
    <row r="2586" ht="14.25" hidden="1" customHeight="1" x14ac:dyDescent="0.2"/>
    <row r="2587" ht="14.25" hidden="1" customHeight="1" x14ac:dyDescent="0.2"/>
    <row r="2588" ht="14.25" hidden="1" customHeight="1" x14ac:dyDescent="0.2"/>
    <row r="2589" ht="14.25" hidden="1" customHeight="1" x14ac:dyDescent="0.2"/>
    <row r="2590" ht="14.25" hidden="1" customHeight="1" x14ac:dyDescent="0.2"/>
    <row r="2591" ht="14.25" hidden="1" customHeight="1" x14ac:dyDescent="0.2"/>
    <row r="2592" ht="14.25" hidden="1" customHeight="1" x14ac:dyDescent="0.2"/>
    <row r="2593" ht="14.25" hidden="1" customHeight="1" x14ac:dyDescent="0.2"/>
    <row r="2594" ht="14.25" hidden="1" customHeight="1" x14ac:dyDescent="0.2"/>
    <row r="2595" ht="14.25" hidden="1" customHeight="1" x14ac:dyDescent="0.2"/>
    <row r="2596" ht="14.25" hidden="1" customHeight="1" x14ac:dyDescent="0.2"/>
    <row r="2597" ht="14.25" hidden="1" customHeight="1" x14ac:dyDescent="0.2"/>
    <row r="2598" ht="14.25" hidden="1" customHeight="1" x14ac:dyDescent="0.2"/>
    <row r="2599" ht="14.25" hidden="1" customHeight="1" x14ac:dyDescent="0.2"/>
    <row r="2600" ht="14.25" hidden="1" customHeight="1" x14ac:dyDescent="0.2"/>
    <row r="2601" ht="14.25" hidden="1" customHeight="1" x14ac:dyDescent="0.2"/>
    <row r="2602" ht="14.25" hidden="1" customHeight="1" x14ac:dyDescent="0.2"/>
    <row r="2603" ht="14.25" hidden="1" customHeight="1" x14ac:dyDescent="0.2"/>
    <row r="2604" ht="14.25" hidden="1" customHeight="1" x14ac:dyDescent="0.2"/>
    <row r="2605" ht="14.25" hidden="1" customHeight="1" x14ac:dyDescent="0.2"/>
    <row r="2606" ht="14.25" hidden="1" customHeight="1" x14ac:dyDescent="0.2"/>
    <row r="2607" ht="14.25" hidden="1" customHeight="1" x14ac:dyDescent="0.2"/>
    <row r="2608" ht="14.25" hidden="1" customHeight="1" x14ac:dyDescent="0.2"/>
    <row r="2609" ht="14.25" hidden="1" customHeight="1" x14ac:dyDescent="0.2"/>
    <row r="2610" ht="14.25" hidden="1" customHeight="1" x14ac:dyDescent="0.2"/>
    <row r="2611" ht="14.25" hidden="1" customHeight="1" x14ac:dyDescent="0.2"/>
    <row r="2612" ht="14.25" hidden="1" customHeight="1" x14ac:dyDescent="0.2"/>
    <row r="2613" ht="14.25" hidden="1" customHeight="1" x14ac:dyDescent="0.2"/>
    <row r="2614" ht="14.25" hidden="1" customHeight="1" x14ac:dyDescent="0.2"/>
    <row r="2615" ht="14.25" hidden="1" customHeight="1" x14ac:dyDescent="0.2"/>
    <row r="2616" ht="14.25" hidden="1" customHeight="1" x14ac:dyDescent="0.2"/>
    <row r="2617" ht="14.25" hidden="1" customHeight="1" x14ac:dyDescent="0.2"/>
    <row r="2618" ht="14.25" hidden="1" customHeight="1" x14ac:dyDescent="0.2"/>
    <row r="2619" ht="14.25" hidden="1" customHeight="1" x14ac:dyDescent="0.2"/>
    <row r="2620" ht="14.25" hidden="1" customHeight="1" x14ac:dyDescent="0.2"/>
    <row r="2621" ht="14.25" hidden="1" customHeight="1" x14ac:dyDescent="0.2"/>
    <row r="2622" ht="14.25" hidden="1" customHeight="1" x14ac:dyDescent="0.2"/>
    <row r="2623" ht="14.25" hidden="1" customHeight="1" x14ac:dyDescent="0.2"/>
    <row r="2624" ht="14.25" hidden="1" customHeight="1" x14ac:dyDescent="0.2"/>
    <row r="2625" ht="14.25" hidden="1" customHeight="1" x14ac:dyDescent="0.2"/>
    <row r="2626" ht="14.25" hidden="1" customHeight="1" x14ac:dyDescent="0.2"/>
    <row r="2627" ht="14.25" hidden="1" customHeight="1" x14ac:dyDescent="0.2"/>
    <row r="2628" ht="14.25" hidden="1" customHeight="1" x14ac:dyDescent="0.2"/>
    <row r="2629" ht="14.25" hidden="1" customHeight="1" x14ac:dyDescent="0.2"/>
    <row r="2630" ht="14.25" hidden="1" customHeight="1" x14ac:dyDescent="0.2"/>
    <row r="2631" ht="14.25" hidden="1" customHeight="1" x14ac:dyDescent="0.2"/>
    <row r="2632" ht="14.25" hidden="1" customHeight="1" x14ac:dyDescent="0.2"/>
    <row r="2633" ht="14.25" hidden="1" customHeight="1" x14ac:dyDescent="0.2"/>
    <row r="2634" ht="14.25" hidden="1" customHeight="1" x14ac:dyDescent="0.2"/>
    <row r="2635" ht="14.25" hidden="1" customHeight="1" x14ac:dyDescent="0.2"/>
    <row r="2636" ht="14.25" hidden="1" customHeight="1" x14ac:dyDescent="0.2"/>
    <row r="2637" ht="14.25" hidden="1" customHeight="1" x14ac:dyDescent="0.2"/>
    <row r="2638" ht="14.25" hidden="1" customHeight="1" x14ac:dyDescent="0.2"/>
    <row r="2639" ht="14.25" hidden="1" customHeight="1" x14ac:dyDescent="0.2"/>
    <row r="2640" ht="14.25" hidden="1" customHeight="1" x14ac:dyDescent="0.2"/>
    <row r="2641" ht="14.25" hidden="1" customHeight="1" x14ac:dyDescent="0.2"/>
    <row r="2642" ht="14.25" hidden="1" customHeight="1" x14ac:dyDescent="0.2"/>
    <row r="2643" ht="14.25" hidden="1" customHeight="1" x14ac:dyDescent="0.2"/>
    <row r="2644" ht="14.25" hidden="1" customHeight="1" x14ac:dyDescent="0.2"/>
    <row r="2645" ht="14.25" hidden="1" customHeight="1" x14ac:dyDescent="0.2"/>
    <row r="2646" ht="14.25" hidden="1" customHeight="1" x14ac:dyDescent="0.2"/>
    <row r="2647" ht="14.25" hidden="1" customHeight="1" x14ac:dyDescent="0.2"/>
    <row r="2648" ht="14.25" hidden="1" customHeight="1" x14ac:dyDescent="0.2"/>
    <row r="2649" ht="14.25" hidden="1" customHeight="1" x14ac:dyDescent="0.2"/>
    <row r="2650" ht="14.25" hidden="1" customHeight="1" x14ac:dyDescent="0.2"/>
    <row r="2651" ht="14.25" hidden="1" customHeight="1" x14ac:dyDescent="0.2"/>
    <row r="2652" ht="14.25" hidden="1" customHeight="1" x14ac:dyDescent="0.2"/>
    <row r="2653" ht="14.25" hidden="1" customHeight="1" x14ac:dyDescent="0.2"/>
    <row r="2654" ht="14.25" hidden="1" customHeight="1" x14ac:dyDescent="0.2"/>
    <row r="2655" ht="14.25" hidden="1" customHeight="1" x14ac:dyDescent="0.2"/>
    <row r="2656" ht="14.25" hidden="1" customHeight="1" x14ac:dyDescent="0.2"/>
    <row r="2657" ht="14.25" hidden="1" customHeight="1" x14ac:dyDescent="0.2"/>
    <row r="2658" ht="14.25" hidden="1" customHeight="1" x14ac:dyDescent="0.2"/>
    <row r="2659" ht="14.25" hidden="1" customHeight="1" x14ac:dyDescent="0.2"/>
    <row r="2660" ht="14.25" hidden="1" customHeight="1" x14ac:dyDescent="0.2"/>
    <row r="2661" ht="14.25" hidden="1" customHeight="1" x14ac:dyDescent="0.2"/>
    <row r="2662" ht="14.25" hidden="1" customHeight="1" x14ac:dyDescent="0.2"/>
    <row r="2663" ht="14.25" hidden="1" customHeight="1" x14ac:dyDescent="0.2"/>
    <row r="2664" ht="14.25" hidden="1" customHeight="1" x14ac:dyDescent="0.2"/>
    <row r="2665" ht="14.25" hidden="1" customHeight="1" x14ac:dyDescent="0.2"/>
    <row r="2666" ht="14.25" hidden="1" customHeight="1" x14ac:dyDescent="0.2"/>
    <row r="2667" ht="14.25" hidden="1" customHeight="1" x14ac:dyDescent="0.2"/>
    <row r="2668" ht="14.25" hidden="1" customHeight="1" x14ac:dyDescent="0.2"/>
    <row r="2669" ht="14.25" hidden="1" customHeight="1" x14ac:dyDescent="0.2"/>
    <row r="2670" ht="14.25" hidden="1" customHeight="1" x14ac:dyDescent="0.2"/>
    <row r="2671" ht="14.25" hidden="1" customHeight="1" x14ac:dyDescent="0.2"/>
    <row r="2672" ht="14.25" hidden="1" customHeight="1" x14ac:dyDescent="0.2"/>
    <row r="2673" ht="14.25" hidden="1" customHeight="1" x14ac:dyDescent="0.2"/>
    <row r="2674" ht="14.25" hidden="1" customHeight="1" x14ac:dyDescent="0.2"/>
    <row r="2675" ht="14.25" hidden="1" customHeight="1" x14ac:dyDescent="0.2"/>
    <row r="2676" ht="14.25" hidden="1" customHeight="1" x14ac:dyDescent="0.2"/>
    <row r="2677" ht="14.25" hidden="1" customHeight="1" x14ac:dyDescent="0.2"/>
    <row r="2678" ht="14.25" hidden="1" customHeight="1" x14ac:dyDescent="0.2"/>
    <row r="2679" ht="14.25" hidden="1" customHeight="1" x14ac:dyDescent="0.2"/>
    <row r="2680" ht="14.25" hidden="1" customHeight="1" x14ac:dyDescent="0.2"/>
    <row r="2681" ht="14.25" hidden="1" customHeight="1" x14ac:dyDescent="0.2"/>
    <row r="2682" ht="14.25" hidden="1" customHeight="1" x14ac:dyDescent="0.2"/>
    <row r="2683" ht="14.25" hidden="1" customHeight="1" x14ac:dyDescent="0.2"/>
    <row r="2684" ht="14.25" hidden="1" customHeight="1" x14ac:dyDescent="0.2"/>
    <row r="2685" ht="14.25" hidden="1" customHeight="1" x14ac:dyDescent="0.2"/>
    <row r="2686" ht="14.25" hidden="1" customHeight="1" x14ac:dyDescent="0.2"/>
    <row r="2687" ht="14.25" hidden="1" customHeight="1" x14ac:dyDescent="0.2"/>
    <row r="2688" ht="14.25" hidden="1" customHeight="1" x14ac:dyDescent="0.2"/>
    <row r="2689" ht="14.25" hidden="1" customHeight="1" x14ac:dyDescent="0.2"/>
    <row r="2690" ht="14.25" hidden="1" customHeight="1" x14ac:dyDescent="0.2"/>
    <row r="2691" ht="14.25" hidden="1" customHeight="1" x14ac:dyDescent="0.2"/>
    <row r="2692" ht="14.25" hidden="1" customHeight="1" x14ac:dyDescent="0.2"/>
    <row r="2693" ht="14.25" hidden="1" customHeight="1" x14ac:dyDescent="0.2"/>
    <row r="2694" ht="14.25" hidden="1" customHeight="1" x14ac:dyDescent="0.2"/>
    <row r="2695" ht="14.25" hidden="1" customHeight="1" x14ac:dyDescent="0.2"/>
    <row r="2696" ht="14.25" hidden="1" customHeight="1" x14ac:dyDescent="0.2"/>
    <row r="2697" ht="14.25" hidden="1" customHeight="1" x14ac:dyDescent="0.2"/>
    <row r="2698" ht="14.25" hidden="1" customHeight="1" x14ac:dyDescent="0.2"/>
    <row r="2699" ht="14.25" hidden="1" customHeight="1" x14ac:dyDescent="0.2"/>
    <row r="2700" ht="14.25" hidden="1" customHeight="1" x14ac:dyDescent="0.2"/>
    <row r="2701" ht="14.25" hidden="1" customHeight="1" x14ac:dyDescent="0.2"/>
    <row r="2702" ht="14.25" hidden="1" customHeight="1" x14ac:dyDescent="0.2"/>
    <row r="2703" ht="14.25" hidden="1" customHeight="1" x14ac:dyDescent="0.2"/>
    <row r="2704" ht="14.25" hidden="1" customHeight="1" x14ac:dyDescent="0.2"/>
    <row r="2705" ht="14.25" hidden="1" customHeight="1" x14ac:dyDescent="0.2"/>
    <row r="2706" ht="14.25" hidden="1" customHeight="1" x14ac:dyDescent="0.2"/>
    <row r="2707" ht="14.25" hidden="1" customHeight="1" x14ac:dyDescent="0.2"/>
    <row r="2708" ht="14.25" hidden="1" customHeight="1" x14ac:dyDescent="0.2"/>
    <row r="2709" ht="14.25" hidden="1" customHeight="1" x14ac:dyDescent="0.2"/>
    <row r="2710" ht="14.25" hidden="1" customHeight="1" x14ac:dyDescent="0.2"/>
    <row r="2711" ht="14.25" hidden="1" customHeight="1" x14ac:dyDescent="0.2"/>
    <row r="2712" ht="14.25" hidden="1" customHeight="1" x14ac:dyDescent="0.2"/>
    <row r="2713" ht="14.25" hidden="1" customHeight="1" x14ac:dyDescent="0.2"/>
    <row r="2714" ht="14.25" hidden="1" customHeight="1" x14ac:dyDescent="0.2"/>
    <row r="2715" ht="14.25" hidden="1" customHeight="1" x14ac:dyDescent="0.2"/>
    <row r="2716" ht="14.25" hidden="1" customHeight="1" x14ac:dyDescent="0.2"/>
    <row r="2717" ht="14.25" hidden="1" customHeight="1" x14ac:dyDescent="0.2"/>
    <row r="2718" ht="14.25" hidden="1" customHeight="1" x14ac:dyDescent="0.2"/>
    <row r="2719" ht="14.25" hidden="1" customHeight="1" x14ac:dyDescent="0.2"/>
    <row r="2720" ht="14.25" hidden="1" customHeight="1" x14ac:dyDescent="0.2"/>
    <row r="2721" ht="14.25" hidden="1" customHeight="1" x14ac:dyDescent="0.2"/>
    <row r="2722" ht="14.25" hidden="1" customHeight="1" x14ac:dyDescent="0.2"/>
    <row r="2723" ht="14.25" hidden="1" customHeight="1" x14ac:dyDescent="0.2"/>
    <row r="2724" ht="14.25" hidden="1" customHeight="1" x14ac:dyDescent="0.2"/>
    <row r="2725" ht="14.25" hidden="1" customHeight="1" x14ac:dyDescent="0.2"/>
    <row r="2726" ht="14.25" hidden="1" customHeight="1" x14ac:dyDescent="0.2"/>
    <row r="2727" ht="14.25" hidden="1" customHeight="1" x14ac:dyDescent="0.2"/>
    <row r="2728" ht="14.25" hidden="1" customHeight="1" x14ac:dyDescent="0.2"/>
    <row r="2729" ht="14.25" hidden="1" customHeight="1" x14ac:dyDescent="0.2"/>
    <row r="2730" ht="14.25" hidden="1" customHeight="1" x14ac:dyDescent="0.2"/>
    <row r="2731" ht="14.25" hidden="1" customHeight="1" x14ac:dyDescent="0.2"/>
    <row r="2732" ht="14.25" hidden="1" customHeight="1" x14ac:dyDescent="0.2"/>
    <row r="2733" ht="14.25" hidden="1" customHeight="1" x14ac:dyDescent="0.2"/>
    <row r="2734" ht="14.25" hidden="1" customHeight="1" x14ac:dyDescent="0.2"/>
    <row r="2735" ht="14.25" hidden="1" customHeight="1" x14ac:dyDescent="0.2"/>
    <row r="2736" ht="14.25" hidden="1" customHeight="1" x14ac:dyDescent="0.2"/>
    <row r="2737" ht="14.25" hidden="1" customHeight="1" x14ac:dyDescent="0.2"/>
    <row r="2738" ht="14.25" hidden="1" customHeight="1" x14ac:dyDescent="0.2"/>
    <row r="2739" ht="14.25" hidden="1" customHeight="1" x14ac:dyDescent="0.2"/>
    <row r="2740" ht="14.25" hidden="1" customHeight="1" x14ac:dyDescent="0.2"/>
    <row r="2741" ht="14.25" hidden="1" customHeight="1" x14ac:dyDescent="0.2"/>
    <row r="2742" ht="14.25" hidden="1" customHeight="1" x14ac:dyDescent="0.2"/>
    <row r="2743" ht="14.25" hidden="1" customHeight="1" x14ac:dyDescent="0.2"/>
    <row r="2744" ht="14.25" hidden="1" customHeight="1" x14ac:dyDescent="0.2"/>
    <row r="2745" ht="14.25" hidden="1" customHeight="1" x14ac:dyDescent="0.2"/>
    <row r="2746" ht="14.25" hidden="1" customHeight="1" x14ac:dyDescent="0.2"/>
    <row r="2747" ht="14.25" hidden="1" customHeight="1" x14ac:dyDescent="0.2"/>
    <row r="2748" ht="14.25" hidden="1" customHeight="1" x14ac:dyDescent="0.2"/>
    <row r="2749" ht="14.25" hidden="1" customHeight="1" x14ac:dyDescent="0.2"/>
    <row r="2750" ht="14.25" hidden="1" customHeight="1" x14ac:dyDescent="0.2"/>
    <row r="2751" ht="14.25" hidden="1" customHeight="1" x14ac:dyDescent="0.2"/>
    <row r="2752" ht="14.25" hidden="1" customHeight="1" x14ac:dyDescent="0.2"/>
    <row r="2753" ht="14.25" hidden="1" customHeight="1" x14ac:dyDescent="0.2"/>
    <row r="2754" ht="14.25" hidden="1" customHeight="1" x14ac:dyDescent="0.2"/>
    <row r="2755" ht="14.25" hidden="1" customHeight="1" x14ac:dyDescent="0.2"/>
    <row r="2756" ht="14.25" hidden="1" customHeight="1" x14ac:dyDescent="0.2"/>
    <row r="2757" ht="14.25" hidden="1" customHeight="1" x14ac:dyDescent="0.2"/>
    <row r="2758" ht="14.25" hidden="1" customHeight="1" x14ac:dyDescent="0.2"/>
    <row r="2759" ht="14.25" hidden="1" customHeight="1" x14ac:dyDescent="0.2"/>
    <row r="2760" ht="14.25" hidden="1" customHeight="1" x14ac:dyDescent="0.2"/>
    <row r="2761" ht="14.25" hidden="1" customHeight="1" x14ac:dyDescent="0.2"/>
    <row r="2762" ht="14.25" hidden="1" customHeight="1" x14ac:dyDescent="0.2"/>
    <row r="2763" ht="14.25" hidden="1" customHeight="1" x14ac:dyDescent="0.2"/>
    <row r="2764" ht="14.25" hidden="1" customHeight="1" x14ac:dyDescent="0.2"/>
    <row r="2765" ht="14.25" hidden="1" customHeight="1" x14ac:dyDescent="0.2"/>
    <row r="2766" ht="14.25" hidden="1" customHeight="1" x14ac:dyDescent="0.2"/>
    <row r="2767" ht="14.25" hidden="1" customHeight="1" x14ac:dyDescent="0.2"/>
    <row r="2768" ht="14.25" hidden="1" customHeight="1" x14ac:dyDescent="0.2"/>
    <row r="2769" ht="14.25" hidden="1" customHeight="1" x14ac:dyDescent="0.2"/>
    <row r="2770" ht="14.25" hidden="1" customHeight="1" x14ac:dyDescent="0.2"/>
    <row r="2771" ht="14.25" hidden="1" customHeight="1" x14ac:dyDescent="0.2"/>
    <row r="2772" ht="14.25" hidden="1" customHeight="1" x14ac:dyDescent="0.2"/>
    <row r="2773" ht="14.25" hidden="1" customHeight="1" x14ac:dyDescent="0.2"/>
    <row r="2774" ht="14.25" hidden="1" customHeight="1" x14ac:dyDescent="0.2"/>
    <row r="2775" ht="14.25" hidden="1" customHeight="1" x14ac:dyDescent="0.2"/>
    <row r="2776" ht="14.25" hidden="1" customHeight="1" x14ac:dyDescent="0.2"/>
    <row r="2777" ht="14.25" hidden="1" customHeight="1" x14ac:dyDescent="0.2"/>
    <row r="2778" ht="14.25" hidden="1" customHeight="1" x14ac:dyDescent="0.2"/>
    <row r="2779" ht="14.25" hidden="1" customHeight="1" x14ac:dyDescent="0.2"/>
    <row r="2780" ht="14.25" hidden="1" customHeight="1" x14ac:dyDescent="0.2"/>
    <row r="2781" ht="14.25" hidden="1" customHeight="1" x14ac:dyDescent="0.2"/>
    <row r="2782" ht="14.25" hidden="1" customHeight="1" x14ac:dyDescent="0.2"/>
    <row r="2783" ht="14.25" hidden="1" customHeight="1" x14ac:dyDescent="0.2"/>
    <row r="2784" ht="14.25" hidden="1" customHeight="1" x14ac:dyDescent="0.2"/>
    <row r="2785" ht="14.25" hidden="1" customHeight="1" x14ac:dyDescent="0.2"/>
    <row r="2786" ht="14.25" hidden="1" customHeight="1" x14ac:dyDescent="0.2"/>
    <row r="2787" ht="14.25" hidden="1" customHeight="1" x14ac:dyDescent="0.2"/>
    <row r="2788" ht="14.25" hidden="1" customHeight="1" x14ac:dyDescent="0.2"/>
    <row r="2789" ht="14.25" hidden="1" customHeight="1" x14ac:dyDescent="0.2"/>
    <row r="2790" ht="14.25" hidden="1" customHeight="1" x14ac:dyDescent="0.2"/>
    <row r="2791" ht="14.25" hidden="1" customHeight="1" x14ac:dyDescent="0.2"/>
    <row r="2792" ht="14.25" hidden="1" customHeight="1" x14ac:dyDescent="0.2"/>
    <row r="2793" ht="14.25" hidden="1" customHeight="1" x14ac:dyDescent="0.2"/>
    <row r="2794" ht="14.25" hidden="1" customHeight="1" x14ac:dyDescent="0.2"/>
    <row r="2795" ht="14.25" hidden="1" customHeight="1" x14ac:dyDescent="0.2"/>
    <row r="2796" ht="14.25" hidden="1" customHeight="1" x14ac:dyDescent="0.2"/>
    <row r="2797" ht="14.25" hidden="1" customHeight="1" x14ac:dyDescent="0.2"/>
    <row r="2798" ht="14.25" hidden="1" customHeight="1" x14ac:dyDescent="0.2"/>
    <row r="2799" ht="14.25" hidden="1" customHeight="1" x14ac:dyDescent="0.2"/>
    <row r="2800" ht="14.25" hidden="1" customHeight="1" x14ac:dyDescent="0.2"/>
    <row r="2801" ht="14.25" hidden="1" customHeight="1" x14ac:dyDescent="0.2"/>
    <row r="2802" ht="14.25" hidden="1" customHeight="1" x14ac:dyDescent="0.2"/>
    <row r="2803" ht="14.25" hidden="1" customHeight="1" x14ac:dyDescent="0.2"/>
    <row r="2804" ht="14.25" hidden="1" customHeight="1" x14ac:dyDescent="0.2"/>
    <row r="2805" ht="14.25" hidden="1" customHeight="1" x14ac:dyDescent="0.2"/>
    <row r="2806" ht="14.25" hidden="1" customHeight="1" x14ac:dyDescent="0.2"/>
    <row r="2807" ht="14.25" hidden="1" customHeight="1" x14ac:dyDescent="0.2"/>
    <row r="2808" ht="14.25" hidden="1" customHeight="1" x14ac:dyDescent="0.2"/>
    <row r="2809" ht="14.25" hidden="1" customHeight="1" x14ac:dyDescent="0.2"/>
    <row r="2810" ht="14.25" hidden="1" x14ac:dyDescent="0.2"/>
    <row r="2811" ht="14.25" hidden="1" x14ac:dyDescent="0.2"/>
    <row r="2812" ht="14.25" hidden="1" x14ac:dyDescent="0.2"/>
    <row r="2813" ht="14.25" hidden="1" x14ac:dyDescent="0.2"/>
    <row r="2814" ht="14.25" hidden="1" x14ac:dyDescent="0.2"/>
    <row r="2815" ht="14.25" hidden="1" x14ac:dyDescent="0.2"/>
    <row r="2816" ht="14.25" hidden="1" x14ac:dyDescent="0.2"/>
    <row r="2817" ht="14.25" hidden="1" x14ac:dyDescent="0.2"/>
    <row r="2818" ht="14.25" hidden="1" x14ac:dyDescent="0.2"/>
    <row r="2819" ht="14.25" hidden="1" x14ac:dyDescent="0.2"/>
    <row r="2820" ht="14.25" hidden="1" x14ac:dyDescent="0.2"/>
    <row r="2821" ht="14.25" hidden="1" x14ac:dyDescent="0.2"/>
    <row r="2822" ht="14.25" hidden="1" x14ac:dyDescent="0.2"/>
    <row r="2823" ht="14.25" hidden="1" x14ac:dyDescent="0.2"/>
    <row r="2824" ht="14.25" hidden="1" x14ac:dyDescent="0.2"/>
    <row r="2825" ht="14.25" hidden="1" x14ac:dyDescent="0.2"/>
    <row r="2826" ht="14.25" hidden="1" x14ac:dyDescent="0.2"/>
    <row r="2827" ht="14.25" hidden="1" customHeight="1" x14ac:dyDescent="0.2"/>
    <row r="2828" ht="14.25" hidden="1" customHeight="1" x14ac:dyDescent="0.2"/>
    <row r="2829" ht="14.25" hidden="1" customHeight="1" x14ac:dyDescent="0.2"/>
    <row r="2830" ht="14.25" hidden="1" customHeight="1" x14ac:dyDescent="0.2"/>
    <row r="2831" ht="14.25" hidden="1" customHeight="1" x14ac:dyDescent="0.2"/>
    <row r="2832" ht="14.25" hidden="1" customHeight="1" x14ac:dyDescent="0.2"/>
    <row r="2833" ht="14.25" hidden="1" customHeight="1" x14ac:dyDescent="0.2"/>
    <row r="2834" ht="14.25" hidden="1" customHeight="1" x14ac:dyDescent="0.2"/>
    <row r="2835" ht="14.25" hidden="1" customHeight="1" x14ac:dyDescent="0.2"/>
    <row r="2836" ht="14.25" hidden="1" customHeight="1" x14ac:dyDescent="0.2"/>
    <row r="2837" ht="14.25" hidden="1" customHeight="1" x14ac:dyDescent="0.2"/>
    <row r="2838" ht="14.25" hidden="1" customHeight="1" x14ac:dyDescent="0.2"/>
    <row r="2839" ht="14.25" hidden="1" customHeight="1" x14ac:dyDescent="0.2"/>
    <row r="2840" ht="14.25" hidden="1" customHeight="1" x14ac:dyDescent="0.2"/>
    <row r="2841" ht="14.25" hidden="1" customHeight="1" x14ac:dyDescent="0.2"/>
    <row r="2842" ht="14.25" hidden="1" customHeight="1" x14ac:dyDescent="0.2"/>
    <row r="2843" ht="14.25" hidden="1" customHeight="1" x14ac:dyDescent="0.2"/>
    <row r="2844" ht="14.25" hidden="1" customHeight="1" x14ac:dyDescent="0.2"/>
    <row r="2845" ht="14.25" hidden="1" customHeight="1" x14ac:dyDescent="0.2"/>
    <row r="2846" ht="14.25" hidden="1" customHeight="1" x14ac:dyDescent="0.2"/>
    <row r="2847" ht="14.25" hidden="1" customHeight="1" x14ac:dyDescent="0.2"/>
  </sheetData>
  <sheetProtection formatCells="0" formatColumns="0" formatRows="0" insertHyperlinks="0"/>
  <mergeCells count="5">
    <mergeCell ref="B38:C38"/>
    <mergeCell ref="B71:C71"/>
    <mergeCell ref="B101:C101"/>
    <mergeCell ref="B131:C131"/>
    <mergeCell ref="B161:C161"/>
  </mergeCells>
  <dataValidations count="3">
    <dataValidation operator="greaterThanOrEqual" allowBlank="1" showInputMessage="1" errorTitle="Error" error="Please enter non-negative number." promptTitle="Note" prompt="Please input the entity type's name in the table to the left." sqref="J14:L14 J51:L51 J81:L81 J111:L111 J141:L141"/>
    <dataValidation type="decimal" operator="greaterThanOrEqual" allowBlank="1" showErrorMessage="1" errorTitle="Error" error="Please enter non-negative number." sqref="D157:F158 D26:F32 D34:F35 D16:F24 D62:F65 D67:F68 D53:F60 D92:F95 D97:F98 D83:F90 D122:F125 D127:F128 D113:F120 D152:F155 D143:F150">
      <formula1>0</formula1>
    </dataValidation>
    <dataValidation operator="greaterThanOrEqual" allowBlank="1" showErrorMessage="1" errorTitle="Error" error="Please enter non-negative number." sqref="D121:F121 D25:F25 D96:F96 D91:F91 D66:F66 D61:F61 J15:L50 D33:F33 D1:F15 D156:F156 D151:F151 D126:F126 C162:C65549 J1:L13 D99:F112 C1:C37 C39:C70 D159:F65549 J52:L80 D36:F52 C72:C100 J82:L110 D69:F82 C102:C130 J112:L140 M1:IV1048576 G1:I1048576 A1:B1048576 C132:C160 J142:L65549 D129:F142"/>
  </dataValidations>
  <pageMargins left="0.70866141732283472" right="0.70866141732283472" top="0.74803149606299213" bottom="0.74803149606299213" header="0.31496062992125984" footer="0.31496062992125984"/>
  <pageSetup paperSize="8" scale="57" fitToHeight="6" orientation="landscape" cellComments="asDisplayed" r:id="rId1"/>
  <headerFooter>
    <oddHeader>&amp;LFSB shadow banking exercise 2016&amp;RConfidential when completed</oddHeader>
    <oddFooter>&amp;C&amp;P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DB61"/>
  <sheetViews>
    <sheetView showGridLines="0" topLeftCell="U28" zoomScale="115" zoomScaleNormal="115" zoomScaleSheetLayoutView="85" workbookViewId="0">
      <selection activeCell="C35" sqref="C35:I35"/>
    </sheetView>
  </sheetViews>
  <sheetFormatPr defaultColWidth="0" defaultRowHeight="14.25" zeroHeight="1" x14ac:dyDescent="0.2"/>
  <cols>
    <col min="1" max="1" width="3.625" style="418" customWidth="1"/>
    <col min="2" max="2" width="9.75" style="418" customWidth="1"/>
    <col min="3" max="3" width="28.75" style="2" customWidth="1"/>
    <col min="4" max="13" width="14.625" style="2" customWidth="1"/>
    <col min="14" max="14" width="15.625" style="2" customWidth="1"/>
    <col min="15" max="15" width="15.875" style="2" customWidth="1"/>
    <col min="16" max="21" width="10.625" style="2" customWidth="1"/>
    <col min="22" max="22" width="3.625" style="418" customWidth="1"/>
    <col min="23" max="23" width="15.875" style="418" customWidth="1"/>
    <col min="24" max="29" width="10.625" style="2" customWidth="1"/>
    <col min="30" max="30" width="3.625" style="418" customWidth="1"/>
    <col min="31" max="31" width="15.875" style="418" customWidth="1"/>
    <col min="32" max="37" width="10.625" style="2" customWidth="1"/>
    <col min="38" max="38" width="9" style="418" customWidth="1"/>
    <col min="39" max="88" width="9" style="418" hidden="1" customWidth="1"/>
    <col min="89" max="106" width="0" style="2" hidden="1" customWidth="1"/>
    <col min="107" max="16384" width="9" style="2" hidden="1"/>
  </cols>
  <sheetData>
    <row r="1" spans="1:88" s="413" customFormat="1" ht="14.25" customHeight="1" x14ac:dyDescent="0.2">
      <c r="A1" s="414"/>
      <c r="B1" s="414"/>
      <c r="C1" s="415"/>
      <c r="D1" s="415"/>
      <c r="E1" s="415"/>
      <c r="F1" s="415"/>
      <c r="G1" s="415"/>
      <c r="H1" s="415"/>
      <c r="I1" s="415"/>
      <c r="J1" s="415"/>
      <c r="K1" s="415"/>
      <c r="L1" s="415"/>
      <c r="M1" s="415"/>
      <c r="N1" s="415"/>
      <c r="O1" s="415"/>
    </row>
    <row r="2" spans="1:88" s="3" customFormat="1" ht="19.5" customHeight="1" x14ac:dyDescent="0.2">
      <c r="A2" s="418"/>
      <c r="B2" s="13" t="s">
        <v>545</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c r="CA2" s="418"/>
      <c r="CB2" s="418"/>
      <c r="CC2" s="418"/>
      <c r="CD2" s="418"/>
      <c r="CE2" s="418"/>
      <c r="CF2" s="418"/>
      <c r="CG2" s="418"/>
      <c r="CH2" s="418"/>
      <c r="CI2" s="418"/>
      <c r="CJ2" s="418"/>
    </row>
    <row r="3" spans="1:88" s="413" customFormat="1" ht="12" customHeight="1" x14ac:dyDescent="0.2">
      <c r="H3" s="415"/>
      <c r="J3" s="415"/>
    </row>
    <row r="4" spans="1:88" s="413" customFormat="1" ht="15" customHeight="1" x14ac:dyDescent="0.2">
      <c r="B4" s="454" t="s">
        <v>432</v>
      </c>
      <c r="C4" s="454"/>
      <c r="D4" s="419"/>
      <c r="E4" s="415"/>
      <c r="F4" s="415"/>
      <c r="G4" s="415"/>
      <c r="H4" s="415"/>
      <c r="I4" s="415"/>
      <c r="J4" s="415"/>
      <c r="K4" s="415"/>
      <c r="L4" s="415"/>
      <c r="M4" s="415"/>
      <c r="N4" s="415"/>
      <c r="O4" s="454"/>
      <c r="P4" s="415"/>
      <c r="Q4" s="415"/>
      <c r="R4" s="415"/>
      <c r="S4" s="415"/>
      <c r="T4" s="415"/>
      <c r="U4" s="415"/>
      <c r="W4" s="454"/>
      <c r="X4" s="415"/>
      <c r="Y4" s="415"/>
      <c r="Z4" s="415"/>
      <c r="AA4" s="415"/>
      <c r="AB4" s="415"/>
      <c r="AC4" s="415"/>
      <c r="AE4" s="454"/>
      <c r="AF4" s="415"/>
      <c r="AG4" s="415"/>
      <c r="AH4" s="415"/>
      <c r="AI4" s="415"/>
      <c r="AJ4" s="415"/>
      <c r="AK4" s="415"/>
      <c r="AL4" s="415"/>
      <c r="AN4" s="415"/>
      <c r="AO4" s="415"/>
      <c r="AP4" s="415"/>
      <c r="AQ4" s="415"/>
      <c r="AR4" s="415"/>
      <c r="AS4" s="415"/>
      <c r="AU4" s="415"/>
      <c r="AV4" s="415"/>
      <c r="AW4" s="415"/>
      <c r="AX4" s="415"/>
      <c r="AY4" s="415"/>
      <c r="AZ4" s="415"/>
      <c r="BB4" s="415"/>
      <c r="BC4" s="415"/>
      <c r="BD4" s="415"/>
      <c r="BE4" s="415"/>
      <c r="BF4" s="415"/>
      <c r="BG4" s="415"/>
    </row>
    <row r="5" spans="1:88" s="413" customFormat="1" ht="15" customHeight="1" x14ac:dyDescent="0.2">
      <c r="B5" s="454" t="s">
        <v>470</v>
      </c>
      <c r="C5" s="454"/>
      <c r="D5" s="419"/>
      <c r="E5" s="415"/>
      <c r="F5" s="415"/>
      <c r="G5" s="415"/>
      <c r="H5" s="415"/>
      <c r="I5" s="415"/>
      <c r="J5" s="415"/>
      <c r="K5" s="415"/>
      <c r="L5" s="415"/>
      <c r="M5" s="415"/>
      <c r="N5" s="415"/>
      <c r="O5" s="454" t="s">
        <v>582</v>
      </c>
      <c r="P5" s="415"/>
      <c r="Q5" s="415"/>
      <c r="R5" s="415"/>
      <c r="S5" s="415"/>
      <c r="T5" s="415"/>
      <c r="U5" s="415"/>
      <c r="W5" s="454" t="s">
        <v>582</v>
      </c>
      <c r="X5" s="415"/>
      <c r="Y5" s="415"/>
      <c r="Z5" s="415"/>
      <c r="AA5" s="415"/>
      <c r="AB5" s="415"/>
      <c r="AC5" s="415"/>
      <c r="AE5" s="454" t="s">
        <v>582</v>
      </c>
      <c r="AF5" s="415"/>
      <c r="AG5" s="415"/>
      <c r="AH5" s="415"/>
      <c r="AI5" s="415"/>
      <c r="AJ5" s="415"/>
      <c r="AK5" s="415"/>
      <c r="AL5" s="415"/>
      <c r="AN5" s="415"/>
      <c r="AO5" s="415"/>
      <c r="AP5" s="415"/>
      <c r="AQ5" s="415"/>
      <c r="AR5" s="415"/>
      <c r="AS5" s="415"/>
      <c r="AU5" s="415"/>
      <c r="AV5" s="415"/>
      <c r="AW5" s="415"/>
      <c r="AX5" s="415"/>
      <c r="AY5" s="415"/>
      <c r="AZ5" s="415"/>
      <c r="BB5" s="415"/>
      <c r="BC5" s="415"/>
      <c r="BD5" s="415"/>
      <c r="BE5" s="415"/>
      <c r="BF5" s="415"/>
      <c r="BG5" s="415"/>
    </row>
    <row r="6" spans="1:88" s="418" customFormat="1" ht="15" thickBot="1" x14ac:dyDescent="0.25">
      <c r="C6" s="416"/>
      <c r="D6" s="416"/>
      <c r="E6" s="416"/>
      <c r="G6" s="416"/>
      <c r="I6" s="416"/>
      <c r="K6" s="416"/>
      <c r="M6" s="416"/>
      <c r="N6" s="416"/>
      <c r="O6" s="581" t="s">
        <v>429</v>
      </c>
      <c r="W6" s="581" t="s">
        <v>430</v>
      </c>
      <c r="AE6" s="581" t="s">
        <v>431</v>
      </c>
    </row>
    <row r="7" spans="1:88" ht="22.5" customHeight="1" thickBot="1" x14ac:dyDescent="0.25">
      <c r="B7" s="553"/>
      <c r="C7" s="1945"/>
      <c r="D7" s="1940" t="s">
        <v>54</v>
      </c>
      <c r="E7" s="1940"/>
      <c r="F7" s="1938" t="s">
        <v>55</v>
      </c>
      <c r="G7" s="1940"/>
      <c r="H7" s="1938" t="s">
        <v>56</v>
      </c>
      <c r="I7" s="1940"/>
      <c r="J7" s="1938" t="s">
        <v>57</v>
      </c>
      <c r="K7" s="1940"/>
      <c r="L7" s="1938" t="s">
        <v>58</v>
      </c>
      <c r="M7" s="1939"/>
      <c r="N7" s="833"/>
      <c r="O7" s="577"/>
      <c r="P7" s="453"/>
      <c r="Q7" s="453"/>
      <c r="R7" s="453"/>
      <c r="S7" s="453"/>
      <c r="T7" s="453"/>
      <c r="U7" s="453"/>
      <c r="W7" s="577"/>
      <c r="X7" s="453"/>
      <c r="Y7" s="453"/>
      <c r="Z7" s="453"/>
      <c r="AA7" s="453"/>
      <c r="AB7" s="453"/>
      <c r="AC7" s="453"/>
      <c r="AE7" s="577"/>
      <c r="AF7" s="453"/>
      <c r="AG7" s="453"/>
      <c r="AH7" s="453"/>
      <c r="AI7" s="453"/>
      <c r="AJ7" s="453"/>
      <c r="AK7" s="453"/>
    </row>
    <row r="8" spans="1:88" s="6" customFormat="1" ht="20.100000000000001" customHeight="1" x14ac:dyDescent="0.2">
      <c r="A8" s="462"/>
      <c r="B8" s="24"/>
      <c r="C8" s="1946"/>
      <c r="D8" s="544" t="s">
        <v>45</v>
      </c>
      <c r="E8" s="537" t="s">
        <v>59</v>
      </c>
      <c r="F8" s="544" t="s">
        <v>45</v>
      </c>
      <c r="G8" s="537" t="s">
        <v>59</v>
      </c>
      <c r="H8" s="544" t="s">
        <v>45</v>
      </c>
      <c r="I8" s="537" t="s">
        <v>59</v>
      </c>
      <c r="J8" s="544" t="s">
        <v>45</v>
      </c>
      <c r="K8" s="537" t="s">
        <v>59</v>
      </c>
      <c r="L8" s="544" t="s">
        <v>45</v>
      </c>
      <c r="M8" s="548" t="s">
        <v>59</v>
      </c>
      <c r="N8" s="795"/>
      <c r="O8" s="594"/>
      <c r="P8" s="574" t="s">
        <v>54</v>
      </c>
      <c r="Q8" s="575" t="s">
        <v>55</v>
      </c>
      <c r="R8" s="575" t="s">
        <v>56</v>
      </c>
      <c r="S8" s="575" t="s">
        <v>57</v>
      </c>
      <c r="T8" s="576" t="s">
        <v>58</v>
      </c>
      <c r="U8" s="649" t="s">
        <v>474</v>
      </c>
      <c r="V8" s="462"/>
      <c r="W8" s="594"/>
      <c r="X8" s="574" t="s">
        <v>54</v>
      </c>
      <c r="Y8" s="575" t="s">
        <v>55</v>
      </c>
      <c r="Z8" s="575" t="s">
        <v>56</v>
      </c>
      <c r="AA8" s="575" t="s">
        <v>57</v>
      </c>
      <c r="AB8" s="576" t="s">
        <v>58</v>
      </c>
      <c r="AC8" s="649" t="s">
        <v>474</v>
      </c>
      <c r="AD8" s="462"/>
      <c r="AE8" s="594"/>
      <c r="AF8" s="574" t="s">
        <v>54</v>
      </c>
      <c r="AG8" s="575" t="s">
        <v>55</v>
      </c>
      <c r="AH8" s="575" t="s">
        <v>56</v>
      </c>
      <c r="AI8" s="575" t="s">
        <v>57</v>
      </c>
      <c r="AJ8" s="576" t="s">
        <v>58</v>
      </c>
      <c r="AK8" s="649" t="s">
        <v>474</v>
      </c>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462"/>
      <c r="BW8" s="462"/>
      <c r="BX8" s="462"/>
      <c r="BY8" s="462"/>
      <c r="BZ8" s="462"/>
      <c r="CA8" s="462"/>
      <c r="CB8" s="462"/>
      <c r="CC8" s="462"/>
      <c r="CD8" s="462"/>
      <c r="CE8" s="462"/>
      <c r="CF8" s="462"/>
      <c r="CG8" s="462"/>
      <c r="CH8" s="462"/>
      <c r="CI8" s="462"/>
      <c r="CJ8" s="462"/>
    </row>
    <row r="9" spans="1:88" ht="38.25" customHeight="1" x14ac:dyDescent="0.2">
      <c r="B9" s="1910" t="s">
        <v>467</v>
      </c>
      <c r="C9" s="467" t="s">
        <v>60</v>
      </c>
      <c r="D9" s="538"/>
      <c r="E9" s="539"/>
      <c r="F9" s="545"/>
      <c r="G9" s="539"/>
      <c r="H9" s="545"/>
      <c r="I9" s="539"/>
      <c r="J9" s="545"/>
      <c r="K9" s="539"/>
      <c r="L9" s="545"/>
      <c r="M9" s="549"/>
      <c r="N9" s="796"/>
      <c r="O9" s="571" t="s">
        <v>60</v>
      </c>
      <c r="P9" s="582" t="str">
        <f>IFERROR((D9*D$14/SUM(D$14:E$14))+(E9*E$14/SUM(D$14:E$14)),"-")</f>
        <v>-</v>
      </c>
      <c r="Q9" s="583" t="str">
        <f>IFERROR((F9*F$14/SUM(F$14:G$14))+(G9*G$14/SUM(F$14:G$14)),"-")</f>
        <v>-</v>
      </c>
      <c r="R9" s="583" t="str">
        <f>IFERROR((H9*H$14/SUM(H$14:I$14))+(I9*I$14/SUM(H$14:I$14)),"-")</f>
        <v>-</v>
      </c>
      <c r="S9" s="583" t="str">
        <f>IFERROR((J9*J$14/SUM(J$14:K$14))+(K9*K$14/SUM(J$14:K$14)),"-")</f>
        <v>-</v>
      </c>
      <c r="T9" s="595" t="str">
        <f>IFERROR((L9*L$14/SUM(L$14:M$14))+(M9*M$14/SUM(L$14:M$14)),"-")</f>
        <v>-</v>
      </c>
      <c r="U9" s="650" t="str">
        <f>IFERROR((D9*D$14+E9*E$14+F9*F$14+G9*G$14+H9*H$14+I9*I$14+J9*J$14+K9*K$14+L9*L$14+M9*M$14)/SUM(D$14:M$14),"-")</f>
        <v>-</v>
      </c>
      <c r="V9" s="596"/>
      <c r="W9" s="571" t="s">
        <v>60</v>
      </c>
      <c r="X9" s="597" t="str">
        <f>IFERROR(((D9+D$15)*D$14/SUM(D$14:E$14))+((E9+E$15)*E$14/SUM(D$14:E$14)),"-")</f>
        <v>-</v>
      </c>
      <c r="Y9" s="598" t="str">
        <f>IFERROR(((F9+F$15)*F$14/SUM(F$14:G$14))+((G9+G$15)*G$14/SUM(F$14:G$14)),"-")</f>
        <v>-</v>
      </c>
      <c r="Z9" s="598" t="str">
        <f>IFERROR(((H9+H$15)*H$14/SUM(H$14:I$14))+((I9+I$15)*I$14/SUM(H$14:I$14)),"-")</f>
        <v>-</v>
      </c>
      <c r="AA9" s="598" t="str">
        <f>IFERROR(((J9+J$15)*J$14/SUM(J$14:K$14))+((K9+K$15)*K$14/SUM(J$14:K$14)),"-")</f>
        <v>-</v>
      </c>
      <c r="AB9" s="595" t="str">
        <f>IFERROR(((L9+L$15)*L$14/SUM(L$14:M$14))+((M9+M$15)*M$14/SUM(L$14:M$14)),"-")</f>
        <v>-</v>
      </c>
      <c r="AC9" s="650" t="str">
        <f>IFERROR(((D9+D$15)*D$14+(E9+E$15)*E$14+(F9+F$15)*F$14+(G9+G$15)*G$14+(H9+H$15)*H$14+(I9+I$15)*I$14+(J9+J$15)*J$14+(K9+K$15)*K$14+(L9+L$15)*L$14+(M9+M$15)*M$14)/SUM(D$14:M$14),"-")</f>
        <v>-</v>
      </c>
      <c r="AD9" s="596"/>
      <c r="AE9" s="571" t="s">
        <v>60</v>
      </c>
      <c r="AF9" s="597" t="str">
        <f>IFERROR(((D9+D$15+D$16)*D$14/SUM(D$14:E$14))+((E9+E$15+E$16)*E$14/SUM(D$14:E$14)),"-")</f>
        <v>-</v>
      </c>
      <c r="AG9" s="598" t="str">
        <f>IFERROR(((F9+F$15+F$16)*F$14/SUM(F$14:G$14))+((G9+G$15+G$16)*G$14/SUM(F$14:G$14)),"-")</f>
        <v>-</v>
      </c>
      <c r="AH9" s="598" t="str">
        <f>IFERROR(((H9+H$15+H$16)*H$14/SUM(H$14:I$14))+((I9+I$15+I$16)*I$14/SUM(H$14:I$14)),"-")</f>
        <v>-</v>
      </c>
      <c r="AI9" s="598" t="str">
        <f>IFERROR(((J9+J$15+J$16)*J$14/SUM(J$14:K$14))+((K9+K$15+K$16)*K$14/SUM(J$14:K$14)),"-")</f>
        <v>-</v>
      </c>
      <c r="AJ9" s="595" t="str">
        <f>IFERROR(((L9+L$15+L$16)*L$14/SUM(L$14:M$14))+((M9+M$15+M$16)*M$14/SUM(L$14:M$14)),"-")</f>
        <v>-</v>
      </c>
      <c r="AK9" s="650" t="str">
        <f>IFERROR(((D9+D$15+D$16)*D$14+(E9+E$15+E$16)*E$14+(F9+F$15+F$16)*F$14+(G9+G$15+G$16)*G$14+(H9+H$15+H$16)*H$14+(I9+I$15+I$16)*I$14+(J9+J$15+J$16)*J$14+(K9+K$15+K$16)*K$14+(L9+L$15+L$16)*L$14+(M9+M$15+M$16)*M$14)/SUM(D$14:M$14),"-")</f>
        <v>-</v>
      </c>
      <c r="AL9" s="596"/>
    </row>
    <row r="10" spans="1:88" ht="38.25" customHeight="1" x14ac:dyDescent="0.2">
      <c r="B10" s="1911"/>
      <c r="C10" s="466" t="s">
        <v>61</v>
      </c>
      <c r="D10" s="540"/>
      <c r="E10" s="541"/>
      <c r="F10" s="546"/>
      <c r="G10" s="541"/>
      <c r="H10" s="546"/>
      <c r="I10" s="541"/>
      <c r="J10" s="546"/>
      <c r="K10" s="541"/>
      <c r="L10" s="546"/>
      <c r="M10" s="550"/>
      <c r="N10" s="796"/>
      <c r="O10" s="572" t="s">
        <v>61</v>
      </c>
      <c r="P10" s="582" t="str">
        <f>IFERROR((D10*D$14/SUM(D$14:E$14))+(E10*E$14/SUM(D$14:E$14)),"-")</f>
        <v>-</v>
      </c>
      <c r="Q10" s="584" t="str">
        <f>IFERROR((F10*F$14/SUM(F$14:G$14))+(G10*G$14/SUM(F$14:G$14)),"-")</f>
        <v>-</v>
      </c>
      <c r="R10" s="584" t="str">
        <f>IFERROR((H10*H$14/SUM(H$14:I$14))+(I10*I$14/SUM(H$14:I$14)),"-")</f>
        <v>-</v>
      </c>
      <c r="S10" s="584" t="str">
        <f>IFERROR((J10*J$14/SUM(J$14:K$14))+(K10*K$14/SUM(J$14:K$14)),"-")</f>
        <v>-</v>
      </c>
      <c r="T10" s="585" t="str">
        <f>IFERROR((L10*L$14/SUM(L$14:M$14))+(M10*M$14/SUM(L$14:M$14)),"-")</f>
        <v>-</v>
      </c>
      <c r="U10" s="651" t="str">
        <f>IFERROR(((D10*D$14)+(E10*E$14)+(F10*F$14)+(G10*G$14)+(H10*H$14)+(I10*I$14)+(J10*J$14)+(K10*K$14)+(L10*L$14)+(M10*M$14))/SUM(D$14:M$14),"-")</f>
        <v>-</v>
      </c>
      <c r="W10" s="572" t="s">
        <v>61</v>
      </c>
      <c r="X10" s="589" t="str">
        <f>IFERROR(((D10+D$15)*D$14/SUM(D$14:E$14))+((E10+E$15)*E$14/SUM(D$14:E$14)),"-")</f>
        <v>-</v>
      </c>
      <c r="Y10" s="584" t="str">
        <f>IFERROR(((F10+F$15)*F$14/SUM(F$14:G$14))+((G10+G$15)*G$14/SUM(F$14:G$14)),"-")</f>
        <v>-</v>
      </c>
      <c r="Z10" s="584" t="str">
        <f>IFERROR(((H10+H$15)*H$14/SUM(H$14:I$14))+((I10+I$15)*I$14/SUM(H$14:I$14)),"-")</f>
        <v>-</v>
      </c>
      <c r="AA10" s="584" t="str">
        <f>IFERROR(((J10+J$15)*J$14/SUM(J$14:K$14))+((K10+K$15)*K$14/SUM(J$14:K$14)),"-")</f>
        <v>-</v>
      </c>
      <c r="AB10" s="585" t="str">
        <f>IFERROR(((L10+L$15)*L$14/SUM(L$14:M$14))+((M10+M$15)*M$14/SUM(L$14:M$14)),"-")</f>
        <v>-</v>
      </c>
      <c r="AC10" s="651" t="str">
        <f>IFERROR(((D10+D$15)*D$14+(E10+E$15)*E$14+(F10+F$15)*F$14+(G10+G$15)*G$14+(H10+H$15)*H$14+(I10+I$15)*I$14+(J10+J$15)*J$14+(K10+K$15)*K$14+(L10+L$15)*L$14+(M10+M$15)*M$14)/SUM(D$14:M$14),"-")</f>
        <v>-</v>
      </c>
      <c r="AE10" s="572" t="s">
        <v>61</v>
      </c>
      <c r="AF10" s="589" t="str">
        <f>IFERROR(((D10+D$15+D$16)*D$14/SUM(D$14:E$14))+((E10+E$15+E$16)*E$14/SUM(D$14:E$14)),"-")</f>
        <v>-</v>
      </c>
      <c r="AG10" s="584" t="str">
        <f>IFERROR(((F10+F$15+F$16)*F$14/SUM(F$14:G$14))+((G10+G$15+G$16)*G$14/SUM(F$14:G$14)),"-")</f>
        <v>-</v>
      </c>
      <c r="AH10" s="584" t="str">
        <f>IFERROR(((H10+H$15+H$16)*H$14/SUM(H$14:I$14))+((I10+I$15+I$16)*I$14/SUM(H$14:I$14)),"-")</f>
        <v>-</v>
      </c>
      <c r="AI10" s="584" t="str">
        <f>IFERROR(((J10+J$15+J$16)*J$14/SUM(J$14:K$14))+((K10+K$15+K$16)*K$14/SUM(J$14:K$14)),"-")</f>
        <v>-</v>
      </c>
      <c r="AJ10" s="585" t="str">
        <f>IFERROR(((L10+L$15+L$16)*L$14/SUM(L$14:M$14))+((M10+M$15+M$16)*M$14/SUM(L$14:M$14)),"-")</f>
        <v>-</v>
      </c>
      <c r="AK10" s="651" t="str">
        <f>IFERROR(((D10+D$15+D$16)*D$14+(E10+E$15+E$16)*E$14+(F10+F$15+F$16)*F$14+(G10+G$15+G$16)*G$14+(H10+H$15+H$16)*H$14+(I10+I$15+I$16)*I$14+(J10+J$15+J$16)*J$14+(K10+K$15+K$16)*K$14+(L10+L$15+L$16)*L$14+(M10+M$15+M$16)*M$14)/SUM(D$14:M$14),"-")</f>
        <v>-</v>
      </c>
    </row>
    <row r="11" spans="1:88" ht="38.25" customHeight="1" x14ac:dyDescent="0.2">
      <c r="B11" s="1911"/>
      <c r="C11" s="466" t="s">
        <v>62</v>
      </c>
      <c r="D11" s="540"/>
      <c r="E11" s="541"/>
      <c r="F11" s="546"/>
      <c r="G11" s="541"/>
      <c r="H11" s="546"/>
      <c r="I11" s="541"/>
      <c r="J11" s="546"/>
      <c r="K11" s="541"/>
      <c r="L11" s="546"/>
      <c r="M11" s="550"/>
      <c r="N11" s="796"/>
      <c r="O11" s="572" t="s">
        <v>62</v>
      </c>
      <c r="P11" s="582" t="str">
        <f>IFERROR((D11*D$14/SUM(D$14:E$14))+(E11*E$14/SUM(D$14:E$14)),"-")</f>
        <v>-</v>
      </c>
      <c r="Q11" s="584" t="str">
        <f>IFERROR((F11*F$14/SUM(F$14:G$14))+(G11*G$14/SUM(F$14:G$14)),"-")</f>
        <v>-</v>
      </c>
      <c r="R11" s="584" t="str">
        <f>IFERROR((H11*H$14/SUM(H$14:I$14))+(I11*I$14/SUM(H$14:I$14)),"-")</f>
        <v>-</v>
      </c>
      <c r="S11" s="584" t="str">
        <f>IFERROR((J11*J$14/SUM(J$14:K$14))+(K11*K$14/SUM(J$14:K$14)),"-")</f>
        <v>-</v>
      </c>
      <c r="T11" s="585" t="str">
        <f>IFERROR((L11*L$14/SUM(L$14:M$14))+(M11*M$14/SUM(L$14:M$14)),"-")</f>
        <v>-</v>
      </c>
      <c r="U11" s="651" t="str">
        <f>IFERROR(((D11*D$14)+(E11*E$14)+(F11*F$14)+(G11*G$14)+(H11*H$14)+(I11*I$14)+(J11*J$14)+(K11*K$14)+(L11*L$14)+(M11*M$14))/SUM(D$14:M$14),"-")</f>
        <v>-</v>
      </c>
      <c r="W11" s="572" t="s">
        <v>62</v>
      </c>
      <c r="X11" s="589" t="str">
        <f>IFERROR(((D11+D$15)*D$14/SUM(D$14:E$14))+((E11+E$15)*E$14/SUM(D$14:E$14)),"-")</f>
        <v>-</v>
      </c>
      <c r="Y11" s="584" t="str">
        <f>IFERROR(((F11+F$15)*F$14/SUM(F$14:G$14))+((G11+G$15)*G$14/SUM(F$14:G$14)),"-")</f>
        <v>-</v>
      </c>
      <c r="Z11" s="584" t="str">
        <f>IFERROR(((H11+H$15)*H$14/SUM(H$14:I$14))+((I11+I$15)*I$14/SUM(H$14:I$14)),"-")</f>
        <v>-</v>
      </c>
      <c r="AA11" s="584" t="str">
        <f>IFERROR(((J11+J$15)*J$14/SUM(J$14:K$14))+((K11+K$15)*K$14/SUM(J$14:K$14)),"-")</f>
        <v>-</v>
      </c>
      <c r="AB11" s="585" t="str">
        <f>IFERROR(((L11+L$15)*L$14/SUM(L$14:M$14))+((M11+M$15)*M$14/SUM(L$14:M$14)),"-")</f>
        <v>-</v>
      </c>
      <c r="AC11" s="651" t="str">
        <f>IFERROR(((D11+D$15)*D$14+(E11+E$15)*E$14+(F11+F$15)*F$14+(G11+G$15)*G$14+(H11+H$15)*H$14+(I11+I$15)*I$14+(J11+J$15)*J$14+(K11+K$15)*K$14+(L11+L$15)*L$14+(M11+M$15)*M$14)/SUM(D$14:M$14),"-")</f>
        <v>-</v>
      </c>
      <c r="AE11" s="572" t="s">
        <v>62</v>
      </c>
      <c r="AF11" s="589" t="str">
        <f>IFERROR(((D11+D$15+D$16)*D$14/SUM(D$14:E$14))+((E11+E$15+E$16)*E$14/SUM(D$14:E$14)),"-")</f>
        <v>-</v>
      </c>
      <c r="AG11" s="584" t="str">
        <f>IFERROR(((F11+F$15+F$16)*F$14/SUM(F$14:G$14))+((G11+G$15+G$16)*G$14/SUM(F$14:G$14)),"-")</f>
        <v>-</v>
      </c>
      <c r="AH11" s="584" t="str">
        <f>IFERROR(((H11+H$15+H$16)*H$14/SUM(H$14:I$14))+((I11+I$15+I$16)*I$14/SUM(H$14:I$14)),"-")</f>
        <v>-</v>
      </c>
      <c r="AI11" s="584" t="str">
        <f>IFERROR(((J11+J$15+J$16)*J$14/SUM(J$14:K$14))+((K11+K$15+K$16)*K$14/SUM(J$14:K$14)),"-")</f>
        <v>-</v>
      </c>
      <c r="AJ11" s="585" t="str">
        <f>IFERROR(((L11+L$15+L$16)*L$14/SUM(L$14:M$14))+((M11+M$15+M$16)*M$14/SUM(L$14:M$14)),"-")</f>
        <v>-</v>
      </c>
      <c r="AK11" s="651" t="str">
        <f>IFERROR(((D11+D$15+D$16)*D$14+(E11+E$15+E$16)*E$14+(F11+F$15+F$16)*F$14+(G11+G$15+G$16)*G$14+(H11+H$15+H$16)*H$14+(I11+I$15+I$16)*I$14+(J11+J$15+J$16)*J$14+(K11+K$15+K$16)*K$14+(L11+L$15+L$16)*L$14+(M11+M$15+M$16)*M$14)/SUM(D$14:M$14),"-")</f>
        <v>-</v>
      </c>
    </row>
    <row r="12" spans="1:88" ht="38.25" customHeight="1" thickBot="1" x14ac:dyDescent="0.25">
      <c r="B12" s="1912"/>
      <c r="C12" s="532" t="s">
        <v>63</v>
      </c>
      <c r="D12" s="542"/>
      <c r="E12" s="543"/>
      <c r="F12" s="547"/>
      <c r="G12" s="543"/>
      <c r="H12" s="547"/>
      <c r="I12" s="543"/>
      <c r="J12" s="547"/>
      <c r="K12" s="543"/>
      <c r="L12" s="547"/>
      <c r="M12" s="551"/>
      <c r="N12" s="796"/>
      <c r="O12" s="578" t="s">
        <v>63</v>
      </c>
      <c r="P12" s="586" t="str">
        <f>IFERROR((D12*D$14/SUM(D$14:E$14))+(E12*E$14/SUM(D$14:E$14)),"-")</f>
        <v>-</v>
      </c>
      <c r="Q12" s="587" t="str">
        <f>IFERROR((F12*F$14/SUM(F$14:G$14))+(G12*G$14/SUM(F$14:G$14)),"-")</f>
        <v>-</v>
      </c>
      <c r="R12" s="587" t="str">
        <f>IFERROR((H12*H$14/SUM(H$14:I$14))+(I12*I$14/SUM(H$14:I$14)),"-")</f>
        <v>-</v>
      </c>
      <c r="S12" s="587" t="str">
        <f>IFERROR((J12*J$14/SUM(J$14:K$14))+(K12*K$14/SUM(J$14:K$14)),"-")</f>
        <v>-</v>
      </c>
      <c r="T12" s="588" t="str">
        <f>IFERROR((L12*L$14/SUM(L$14:M$14))+(M12*M$14/SUM(L$14:M$14)),"-")</f>
        <v>-</v>
      </c>
      <c r="U12" s="652" t="str">
        <f>IFERROR(((D12*D$14)+(E12*E$14)+(F12*F$14)+(G12*G$14)+(H12*H$14)+(I12*I$14)+(J12*J$14)+(K12*K$14)+(L12*L$14)+(M12*M$14))/SUM(D$14:M$14),"-")</f>
        <v>-</v>
      </c>
      <c r="W12" s="580" t="s">
        <v>63</v>
      </c>
      <c r="X12" s="590" t="str">
        <f>IFERROR(((D12+D$15)*D$14/SUM(D$14:E$14))+((E12+E$15)*E$14/SUM(D$14:E$14)),"-")</f>
        <v>-</v>
      </c>
      <c r="Y12" s="591" t="str">
        <f>IFERROR(((F12+F$15)*F$14/SUM(F$14:G$14))+((G12+G$15)*G$14/SUM(F$14:G$14)),"-")</f>
        <v>-</v>
      </c>
      <c r="Z12" s="591" t="str">
        <f>IFERROR(((H12+H$15)*H$14/SUM(H$14:I$14))+((I12+I$15)*I$14/SUM(H$14:I$14)),"-")</f>
        <v>-</v>
      </c>
      <c r="AA12" s="591" t="str">
        <f>IFERROR(((J12+J$15)*J$14/SUM(J$14:K$14))+((K12+K$15)*K$14/SUM(J$14:K$14)),"-")</f>
        <v>-</v>
      </c>
      <c r="AB12" s="655" t="str">
        <f>IFERROR(((L12+L$15)*L$14/SUM(L$14:M$14))+((M12+M$15)*M$14/SUM(L$14:M$14)),"-")</f>
        <v>-</v>
      </c>
      <c r="AC12" s="656" t="str">
        <f>IFERROR(((D12+D$15)*D$14+(E12+E$15)*E$14+(F12+F$15)*F$14+(G12+G$15)*G$14+(H12+H$15)*H$14+(I12+I$15)*I$14+(J12+J$15)*J$14+(K12+K$15)*K$14+(L12+L$15)*L$14+(M12+M$15)*M$14)/SUM(D$14:M$14),"-")</f>
        <v>-</v>
      </c>
      <c r="AE12" s="579" t="s">
        <v>63</v>
      </c>
      <c r="AF12" s="592" t="str">
        <f>IFERROR(((D12+D$15+D$16)*D$14/SUM(D$14:E$14))+((E12+E$15+E$16)*E$14/SUM(D$14:E$14)),"-")</f>
        <v>-</v>
      </c>
      <c r="AG12" s="593" t="str">
        <f>IFERROR(((F12+F$15+F$16)*F$14/SUM(F$14:G$14))+((G12+G$15+G$16)*G$14/SUM(F$14:G$14)),"-")</f>
        <v>-</v>
      </c>
      <c r="AH12" s="593" t="str">
        <f>IFERROR(((H12+H$15+H$16)*H$14/SUM(H$14:I$14))+((I12+I$15+I$16)*I$14/SUM(H$14:I$14)),"-")</f>
        <v>-</v>
      </c>
      <c r="AI12" s="593" t="str">
        <f>IFERROR(((J12+J$15+J$16)*J$14/SUM(J$14:K$14))+((K12+K$15+K$16)*K$14/SUM(J$14:K$14)),"-")</f>
        <v>-</v>
      </c>
      <c r="AJ12" s="653" t="str">
        <f>IFERROR(((L12+L$15+L$16)*L$14/SUM(L$14:M$14))+((M12+M$15+M$16)*M$14/SUM(L$14:M$14)),"-")</f>
        <v>-</v>
      </c>
      <c r="AK12" s="654" t="str">
        <f>IFERROR(((D12+D$15+D$16)*D$14+(E12+E$15+E$16)*E$14+(F12+F$15+F$16)*F$14+(G12+G$15+G$16)*G$14+(H12+H$15+H$16)*H$14+(I12+I$15+I$16)*I$14+(J12+J$15+J$16)*J$14+(K12+K$15+K$16)*K$14+(L12+L$15+L$16)*L$14+(M12+M$15+M$16)*M$14)/SUM(D$14:M$14),"-")</f>
        <v>-</v>
      </c>
    </row>
    <row r="13" spans="1:88" ht="5.0999999999999996" customHeight="1" x14ac:dyDescent="0.2">
      <c r="B13" s="554"/>
      <c r="C13" s="531"/>
      <c r="D13" s="797"/>
      <c r="E13" s="797"/>
      <c r="F13" s="797"/>
      <c r="G13" s="797"/>
      <c r="H13" s="797"/>
      <c r="I13" s="797"/>
      <c r="J13" s="797"/>
      <c r="K13" s="797"/>
      <c r="L13" s="797"/>
      <c r="M13" s="797"/>
      <c r="N13" s="796"/>
      <c r="O13" s="461"/>
      <c r="P13" s="533"/>
      <c r="Q13" s="533"/>
      <c r="R13" s="533"/>
      <c r="S13" s="533"/>
      <c r="T13" s="533"/>
      <c r="U13" s="533"/>
      <c r="X13" s="533"/>
      <c r="Y13" s="533"/>
      <c r="Z13" s="533"/>
      <c r="AA13" s="533"/>
      <c r="AB13" s="533"/>
      <c r="AC13" s="533"/>
      <c r="AF13" s="533"/>
      <c r="AG13" s="533"/>
      <c r="AH13" s="533"/>
      <c r="AI13" s="533"/>
      <c r="AJ13" s="533"/>
      <c r="AK13" s="533"/>
    </row>
    <row r="14" spans="1:88" ht="38.25" customHeight="1" x14ac:dyDescent="0.2">
      <c r="B14" s="1910" t="s">
        <v>469</v>
      </c>
      <c r="C14" s="555" t="s">
        <v>428</v>
      </c>
      <c r="D14" s="556"/>
      <c r="E14" s="557"/>
      <c r="F14" s="558"/>
      <c r="G14" s="557"/>
      <c r="H14" s="558"/>
      <c r="I14" s="557"/>
      <c r="J14" s="558"/>
      <c r="K14" s="557"/>
      <c r="L14" s="558"/>
      <c r="M14" s="559"/>
      <c r="N14" s="552"/>
      <c r="O14" s="570"/>
      <c r="P14" s="552"/>
      <c r="Q14" s="552"/>
      <c r="R14" s="552"/>
      <c r="S14" s="552"/>
      <c r="T14" s="552"/>
      <c r="U14" s="552"/>
      <c r="X14" s="552"/>
      <c r="Y14" s="552"/>
      <c r="Z14" s="552"/>
      <c r="AA14" s="552"/>
      <c r="AB14" s="552"/>
      <c r="AC14" s="552"/>
      <c r="AF14" s="552"/>
      <c r="AG14" s="552"/>
      <c r="AH14" s="552"/>
      <c r="AI14" s="552"/>
      <c r="AJ14" s="552"/>
      <c r="AK14" s="552"/>
    </row>
    <row r="15" spans="1:88" ht="38.25" customHeight="1" x14ac:dyDescent="0.2">
      <c r="B15" s="1911"/>
      <c r="C15" s="560" t="s">
        <v>426</v>
      </c>
      <c r="D15" s="561"/>
      <c r="E15" s="562"/>
      <c r="F15" s="563"/>
      <c r="G15" s="562"/>
      <c r="H15" s="563"/>
      <c r="I15" s="562"/>
      <c r="J15" s="563"/>
      <c r="K15" s="562"/>
      <c r="L15" s="563"/>
      <c r="M15" s="564"/>
      <c r="N15" s="552"/>
      <c r="O15" s="570"/>
      <c r="P15" s="552"/>
      <c r="Q15" s="552"/>
      <c r="R15" s="552"/>
      <c r="S15" s="552"/>
      <c r="T15" s="552"/>
      <c r="U15" s="552"/>
      <c r="X15" s="552"/>
      <c r="Y15" s="552"/>
      <c r="Z15" s="552"/>
      <c r="AA15" s="552"/>
      <c r="AB15" s="552"/>
      <c r="AC15" s="552"/>
      <c r="AF15" s="552"/>
      <c r="AG15" s="552"/>
      <c r="AH15" s="552"/>
      <c r="AI15" s="552"/>
      <c r="AJ15" s="552"/>
      <c r="AK15" s="552"/>
    </row>
    <row r="16" spans="1:88" ht="38.25" customHeight="1" thickBot="1" x14ac:dyDescent="0.25">
      <c r="B16" s="1937"/>
      <c r="C16" s="565" t="s">
        <v>427</v>
      </c>
      <c r="D16" s="566"/>
      <c r="E16" s="567"/>
      <c r="F16" s="568"/>
      <c r="G16" s="567"/>
      <c r="H16" s="568"/>
      <c r="I16" s="567"/>
      <c r="J16" s="568"/>
      <c r="K16" s="567"/>
      <c r="L16" s="568"/>
      <c r="M16" s="569"/>
      <c r="N16" s="552"/>
      <c r="O16" s="570"/>
      <c r="P16" s="552"/>
      <c r="Q16" s="552"/>
      <c r="R16" s="552"/>
      <c r="S16" s="552"/>
      <c r="T16" s="552"/>
      <c r="U16" s="552"/>
      <c r="X16" s="552"/>
      <c r="Y16" s="552"/>
      <c r="Z16" s="552"/>
      <c r="AA16" s="552"/>
      <c r="AB16" s="552"/>
      <c r="AC16" s="552"/>
      <c r="AF16" s="552"/>
      <c r="AG16" s="552"/>
      <c r="AH16" s="552"/>
      <c r="AI16" s="552"/>
      <c r="AJ16" s="552"/>
      <c r="AK16" s="552"/>
    </row>
    <row r="17" spans="1:88" s="418" customFormat="1" ht="21.75" customHeight="1" x14ac:dyDescent="0.2">
      <c r="B17" s="465"/>
      <c r="C17" s="465"/>
      <c r="D17" s="465"/>
      <c r="E17" s="465"/>
      <c r="F17" s="465"/>
      <c r="G17" s="465"/>
      <c r="I17" s="465"/>
      <c r="K17" s="465"/>
      <c r="M17" s="465"/>
      <c r="N17" s="465"/>
      <c r="O17" s="465"/>
    </row>
    <row r="18" spans="1:88" s="418" customFormat="1" ht="15" customHeight="1" x14ac:dyDescent="0.2">
      <c r="C18" s="464"/>
      <c r="O18" s="464"/>
    </row>
    <row r="19" spans="1:88" s="413" customFormat="1" ht="15" customHeight="1" x14ac:dyDescent="0.2">
      <c r="B19" s="454" t="s">
        <v>465</v>
      </c>
      <c r="C19" s="454"/>
      <c r="D19" s="419"/>
      <c r="E19" s="415"/>
      <c r="F19" s="415"/>
      <c r="G19" s="415"/>
      <c r="H19" s="415"/>
      <c r="I19" s="415"/>
      <c r="J19" s="415"/>
      <c r="K19" s="415"/>
      <c r="L19" s="415"/>
      <c r="M19" s="415"/>
      <c r="N19" s="415"/>
      <c r="O19" s="454"/>
      <c r="AO19" s="415"/>
      <c r="AP19" s="415"/>
      <c r="AQ19" s="415"/>
      <c r="AR19" s="415"/>
      <c r="AS19" s="415"/>
      <c r="AU19" s="415"/>
      <c r="AV19" s="415"/>
      <c r="AW19" s="415"/>
      <c r="AX19" s="415"/>
      <c r="AY19" s="415"/>
      <c r="AZ19" s="415"/>
      <c r="BB19" s="415"/>
      <c r="BC19" s="415"/>
      <c r="BD19" s="415"/>
      <c r="BE19" s="415"/>
      <c r="BF19" s="415"/>
      <c r="BG19" s="415"/>
    </row>
    <row r="20" spans="1:88" s="418" customFormat="1" ht="15" x14ac:dyDescent="0.25">
      <c r="B20" s="463" t="s">
        <v>466</v>
      </c>
      <c r="C20" s="463"/>
      <c r="O20" s="602"/>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row>
    <row r="21" spans="1:88" s="418" customFormat="1" ht="15" thickBot="1" x14ac:dyDescent="0.25">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row>
    <row r="22" spans="1:88" ht="27.75" customHeight="1" x14ac:dyDescent="0.2">
      <c r="B22" s="1941" t="s">
        <v>461</v>
      </c>
      <c r="C22" s="1942"/>
      <c r="D22" s="1940" t="s">
        <v>54</v>
      </c>
      <c r="E22" s="1940"/>
      <c r="F22" s="1938" t="s">
        <v>55</v>
      </c>
      <c r="G22" s="1939"/>
      <c r="H22" s="1940" t="s">
        <v>56</v>
      </c>
      <c r="I22" s="1940"/>
      <c r="J22" s="1938" t="s">
        <v>57</v>
      </c>
      <c r="K22" s="1939"/>
      <c r="L22" s="1940" t="s">
        <v>58</v>
      </c>
      <c r="M22" s="1940"/>
      <c r="N22" s="1933" t="s">
        <v>64</v>
      </c>
      <c r="O22" s="1934"/>
      <c r="P22" s="1932"/>
      <c r="Q22" s="1932"/>
      <c r="R22" s="1932"/>
      <c r="S22" s="1932"/>
      <c r="T22" s="833"/>
      <c r="U22" s="833"/>
      <c r="V22" s="416"/>
      <c r="W22" s="416"/>
      <c r="X22" s="1932"/>
      <c r="Y22" s="1932"/>
      <c r="Z22" s="1932"/>
      <c r="AA22" s="1932"/>
      <c r="AB22" s="1932"/>
      <c r="AC22" s="833"/>
      <c r="AD22" s="416"/>
      <c r="AE22" s="416"/>
      <c r="AF22" s="1932"/>
      <c r="AG22" s="1932"/>
      <c r="AH22" s="1932"/>
      <c r="AI22" s="1932"/>
      <c r="AJ22" s="1932"/>
      <c r="AK22" s="833"/>
      <c r="AL22" s="416"/>
      <c r="AM22" s="416"/>
      <c r="AN22" s="416"/>
    </row>
    <row r="23" spans="1:88" s="6" customFormat="1" ht="20.100000000000001" customHeight="1" x14ac:dyDescent="0.2">
      <c r="A23" s="462"/>
      <c r="B23" s="1943"/>
      <c r="C23" s="1944"/>
      <c r="D23" s="603" t="str">
        <f t="shared" ref="D23:M23" si="0">D8</f>
        <v>Entity Type 1</v>
      </c>
      <c r="E23" s="604" t="str">
        <f t="shared" si="0"/>
        <v>Entity Type 2</v>
      </c>
      <c r="F23" s="603" t="str">
        <f t="shared" si="0"/>
        <v>Entity Type 1</v>
      </c>
      <c r="G23" s="605" t="str">
        <f t="shared" si="0"/>
        <v>Entity Type 2</v>
      </c>
      <c r="H23" s="606" t="str">
        <f t="shared" si="0"/>
        <v>Entity Type 1</v>
      </c>
      <c r="I23" s="604" t="str">
        <f t="shared" si="0"/>
        <v>Entity Type 2</v>
      </c>
      <c r="J23" s="603" t="str">
        <f t="shared" si="0"/>
        <v>Entity Type 1</v>
      </c>
      <c r="K23" s="605" t="str">
        <f t="shared" si="0"/>
        <v>Entity Type 2</v>
      </c>
      <c r="L23" s="606" t="str">
        <f t="shared" si="0"/>
        <v>Entity Type 1</v>
      </c>
      <c r="M23" s="604" t="str">
        <f t="shared" si="0"/>
        <v>Entity Type 2</v>
      </c>
      <c r="N23" s="1935"/>
      <c r="O23" s="1936"/>
      <c r="P23" s="1932"/>
      <c r="Q23" s="1932"/>
      <c r="R23" s="1932"/>
      <c r="S23" s="1932"/>
      <c r="T23" s="833"/>
      <c r="U23" s="833"/>
      <c r="V23" s="554"/>
      <c r="W23" s="554"/>
      <c r="X23" s="1932"/>
      <c r="Y23" s="1932"/>
      <c r="Z23" s="1932"/>
      <c r="AA23" s="1932"/>
      <c r="AB23" s="1932"/>
      <c r="AC23" s="833"/>
      <c r="AD23" s="554"/>
      <c r="AE23" s="554"/>
      <c r="AF23" s="1932"/>
      <c r="AG23" s="1932"/>
      <c r="AH23" s="1932"/>
      <c r="AI23" s="1932"/>
      <c r="AJ23" s="1932"/>
      <c r="AK23" s="833"/>
      <c r="AL23" s="554"/>
      <c r="AM23" s="554"/>
      <c r="AN23" s="554"/>
      <c r="AO23" s="462"/>
      <c r="AP23" s="462"/>
      <c r="AQ23" s="462"/>
      <c r="AR23" s="462"/>
      <c r="AS23" s="462"/>
      <c r="AT23" s="462"/>
      <c r="AU23" s="462"/>
      <c r="AV23" s="462"/>
      <c r="AW23" s="462"/>
      <c r="AX23" s="462"/>
      <c r="AY23" s="462"/>
      <c r="AZ23" s="462"/>
      <c r="BA23" s="462"/>
      <c r="BB23" s="462"/>
      <c r="BC23" s="462"/>
      <c r="BD23" s="462"/>
      <c r="BE23" s="462"/>
      <c r="BF23" s="462"/>
      <c r="BG23" s="462"/>
      <c r="BH23" s="462"/>
      <c r="BI23" s="462"/>
      <c r="BJ23" s="462"/>
      <c r="BK23" s="462"/>
      <c r="BL23" s="462"/>
      <c r="BM23" s="462"/>
      <c r="BN23" s="462"/>
      <c r="BO23" s="462"/>
      <c r="BP23" s="462"/>
      <c r="BQ23" s="462"/>
      <c r="BR23" s="462"/>
      <c r="BS23" s="462"/>
      <c r="BT23" s="462"/>
      <c r="BU23" s="462"/>
      <c r="BV23" s="462"/>
      <c r="BW23" s="462"/>
      <c r="BX23" s="462"/>
      <c r="BY23" s="462"/>
      <c r="BZ23" s="462"/>
      <c r="CA23" s="462"/>
      <c r="CB23" s="462"/>
      <c r="CC23" s="462"/>
      <c r="CD23" s="462"/>
      <c r="CE23" s="462"/>
      <c r="CF23" s="462"/>
      <c r="CG23" s="462"/>
      <c r="CH23" s="462"/>
      <c r="CI23" s="462"/>
      <c r="CJ23" s="462"/>
    </row>
    <row r="24" spans="1:88" ht="150" customHeight="1" x14ac:dyDescent="0.2">
      <c r="B24" s="1910" t="s">
        <v>462</v>
      </c>
      <c r="C24" s="640" t="s">
        <v>60</v>
      </c>
      <c r="D24" s="38"/>
      <c r="E24" s="534"/>
      <c r="F24" s="38"/>
      <c r="G24" s="47"/>
      <c r="H24" s="599"/>
      <c r="I24" s="534"/>
      <c r="J24" s="38"/>
      <c r="K24" s="47"/>
      <c r="L24" s="599"/>
      <c r="M24" s="534"/>
      <c r="N24" s="1922"/>
      <c r="O24" s="1923"/>
      <c r="P24" s="798"/>
      <c r="Q24" s="798"/>
      <c r="R24" s="798"/>
      <c r="S24" s="798"/>
      <c r="T24" s="798"/>
      <c r="U24" s="798"/>
      <c r="V24" s="416"/>
      <c r="W24" s="416"/>
      <c r="X24" s="798"/>
      <c r="Y24" s="798"/>
      <c r="Z24" s="798"/>
      <c r="AA24" s="798"/>
      <c r="AB24" s="798"/>
      <c r="AC24" s="798"/>
      <c r="AD24" s="416"/>
      <c r="AE24" s="416"/>
      <c r="AF24" s="798"/>
      <c r="AG24" s="798"/>
      <c r="AH24" s="798"/>
      <c r="AI24" s="798"/>
      <c r="AJ24" s="798"/>
      <c r="AK24" s="798"/>
      <c r="AL24" s="416"/>
      <c r="AM24" s="416"/>
      <c r="AN24" s="416"/>
    </row>
    <row r="25" spans="1:88" ht="150" customHeight="1" x14ac:dyDescent="0.2">
      <c r="B25" s="1911"/>
      <c r="C25" s="466" t="s">
        <v>61</v>
      </c>
      <c r="D25" s="35"/>
      <c r="E25" s="535"/>
      <c r="F25" s="35"/>
      <c r="G25" s="48"/>
      <c r="H25" s="600"/>
      <c r="I25" s="535"/>
      <c r="J25" s="35"/>
      <c r="K25" s="48"/>
      <c r="L25" s="600"/>
      <c r="M25" s="535"/>
      <c r="N25" s="1924"/>
      <c r="O25" s="1925"/>
      <c r="P25" s="798"/>
      <c r="Q25" s="798"/>
      <c r="R25" s="798"/>
      <c r="S25" s="798"/>
      <c r="T25" s="798"/>
      <c r="U25" s="798"/>
      <c r="V25" s="416"/>
      <c r="W25" s="416"/>
      <c r="X25" s="798"/>
      <c r="Y25" s="798"/>
      <c r="Z25" s="798"/>
      <c r="AA25" s="798"/>
      <c r="AB25" s="798"/>
      <c r="AC25" s="798"/>
      <c r="AD25" s="416"/>
      <c r="AE25" s="416"/>
      <c r="AF25" s="798"/>
      <c r="AG25" s="798"/>
      <c r="AH25" s="798"/>
      <c r="AI25" s="798"/>
      <c r="AJ25" s="798"/>
      <c r="AK25" s="798"/>
      <c r="AL25" s="416"/>
      <c r="AM25" s="416"/>
      <c r="AN25" s="416"/>
    </row>
    <row r="26" spans="1:88" ht="150" customHeight="1" x14ac:dyDescent="0.2">
      <c r="B26" s="1911"/>
      <c r="C26" s="466" t="s">
        <v>62</v>
      </c>
      <c r="D26" s="35"/>
      <c r="E26" s="535"/>
      <c r="F26" s="35"/>
      <c r="G26" s="48"/>
      <c r="H26" s="600"/>
      <c r="I26" s="535"/>
      <c r="J26" s="35"/>
      <c r="K26" s="48"/>
      <c r="L26" s="600"/>
      <c r="M26" s="535"/>
      <c r="N26" s="1924"/>
      <c r="O26" s="1925"/>
      <c r="P26" s="798"/>
      <c r="Q26" s="798"/>
      <c r="R26" s="798"/>
      <c r="S26" s="798"/>
      <c r="T26" s="798"/>
      <c r="U26" s="798"/>
      <c r="V26" s="416"/>
      <c r="W26" s="416"/>
      <c r="X26" s="798"/>
      <c r="Y26" s="798"/>
      <c r="Z26" s="798"/>
      <c r="AA26" s="798"/>
      <c r="AB26" s="798"/>
      <c r="AC26" s="798"/>
      <c r="AD26" s="416"/>
      <c r="AE26" s="416"/>
      <c r="AF26" s="798"/>
      <c r="AG26" s="798"/>
      <c r="AH26" s="798"/>
      <c r="AI26" s="798"/>
      <c r="AJ26" s="798"/>
      <c r="AK26" s="798"/>
      <c r="AL26" s="416"/>
      <c r="AM26" s="416"/>
      <c r="AN26" s="416"/>
    </row>
    <row r="27" spans="1:88" ht="150" customHeight="1" x14ac:dyDescent="0.2">
      <c r="B27" s="1912"/>
      <c r="C27" s="532" t="s">
        <v>63</v>
      </c>
      <c r="D27" s="631"/>
      <c r="E27" s="632"/>
      <c r="F27" s="631"/>
      <c r="G27" s="633"/>
      <c r="H27" s="634"/>
      <c r="I27" s="632"/>
      <c r="J27" s="631"/>
      <c r="K27" s="633"/>
      <c r="L27" s="634"/>
      <c r="M27" s="632"/>
      <c r="N27" s="1930"/>
      <c r="O27" s="1931"/>
      <c r="P27" s="798"/>
      <c r="Q27" s="798"/>
      <c r="R27" s="798"/>
      <c r="S27" s="798"/>
      <c r="T27" s="798"/>
      <c r="U27" s="798"/>
      <c r="V27" s="416"/>
      <c r="W27" s="416"/>
      <c r="X27" s="798"/>
      <c r="Y27" s="798"/>
      <c r="Z27" s="798"/>
      <c r="AA27" s="798"/>
      <c r="AB27" s="798"/>
      <c r="AC27" s="798"/>
      <c r="AD27" s="416"/>
      <c r="AE27" s="416"/>
      <c r="AF27" s="798"/>
      <c r="AG27" s="798"/>
      <c r="AH27" s="798"/>
      <c r="AI27" s="798"/>
      <c r="AJ27" s="798"/>
      <c r="AK27" s="798"/>
      <c r="AL27" s="416"/>
      <c r="AM27" s="416"/>
      <c r="AN27" s="416"/>
    </row>
    <row r="28" spans="1:88" ht="150" customHeight="1" x14ac:dyDescent="0.2">
      <c r="B28" s="1913" t="s">
        <v>554</v>
      </c>
      <c r="C28" s="640" t="s">
        <v>463</v>
      </c>
      <c r="D28" s="635"/>
      <c r="E28" s="636"/>
      <c r="F28" s="635"/>
      <c r="G28" s="637"/>
      <c r="H28" s="638"/>
      <c r="I28" s="636"/>
      <c r="J28" s="635"/>
      <c r="K28" s="637"/>
      <c r="L28" s="638"/>
      <c r="M28" s="636"/>
      <c r="N28" s="1926"/>
      <c r="O28" s="1927"/>
      <c r="P28" s="798"/>
      <c r="Q28" s="798"/>
      <c r="R28" s="798"/>
      <c r="S28" s="798"/>
      <c r="T28" s="798"/>
      <c r="U28" s="798"/>
      <c r="V28" s="416"/>
      <c r="W28" s="416"/>
      <c r="X28" s="798"/>
      <c r="Y28" s="798"/>
      <c r="Z28" s="798"/>
      <c r="AA28" s="798"/>
      <c r="AB28" s="798"/>
      <c r="AC28" s="798"/>
      <c r="AD28" s="416"/>
      <c r="AE28" s="416"/>
      <c r="AF28" s="798"/>
      <c r="AG28" s="798"/>
      <c r="AH28" s="798"/>
      <c r="AI28" s="798"/>
      <c r="AJ28" s="798"/>
      <c r="AK28" s="798"/>
      <c r="AL28" s="416"/>
      <c r="AM28" s="416"/>
      <c r="AN28" s="416"/>
    </row>
    <row r="29" spans="1:88" ht="150" customHeight="1" thickBot="1" x14ac:dyDescent="0.25">
      <c r="B29" s="1914"/>
      <c r="C29" s="639" t="s">
        <v>464</v>
      </c>
      <c r="D29" s="36"/>
      <c r="E29" s="536"/>
      <c r="F29" s="36"/>
      <c r="G29" s="49"/>
      <c r="H29" s="601"/>
      <c r="I29" s="536"/>
      <c r="J29" s="36"/>
      <c r="K29" s="49"/>
      <c r="L29" s="601"/>
      <c r="M29" s="536"/>
      <c r="N29" s="1928"/>
      <c r="O29" s="1929"/>
      <c r="P29" s="798"/>
      <c r="Q29" s="798"/>
      <c r="R29" s="798"/>
      <c r="S29" s="798"/>
      <c r="T29" s="798"/>
      <c r="U29" s="798"/>
      <c r="V29" s="416"/>
      <c r="W29" s="416"/>
      <c r="X29" s="798"/>
      <c r="Y29" s="798"/>
      <c r="Z29" s="798"/>
      <c r="AA29" s="798"/>
      <c r="AB29" s="798"/>
      <c r="AC29" s="798"/>
      <c r="AD29" s="416"/>
      <c r="AE29" s="416"/>
      <c r="AF29" s="798"/>
      <c r="AG29" s="798"/>
      <c r="AH29" s="798"/>
      <c r="AI29" s="798"/>
      <c r="AJ29" s="798"/>
      <c r="AK29" s="798"/>
      <c r="AL29" s="416"/>
      <c r="AM29" s="416"/>
      <c r="AN29" s="416"/>
    </row>
    <row r="30" spans="1:88" s="418" customFormat="1" ht="21.75" customHeight="1" x14ac:dyDescent="0.2">
      <c r="A30" s="416"/>
      <c r="B30" s="461"/>
      <c r="C30" s="461"/>
      <c r="O30" s="461"/>
    </row>
    <row r="31" spans="1:88" s="418" customFormat="1" ht="15" x14ac:dyDescent="0.2">
      <c r="A31" s="416"/>
      <c r="B31" s="461"/>
      <c r="C31" s="461"/>
      <c r="O31" s="461"/>
    </row>
    <row r="32" spans="1:88" s="413" customFormat="1" ht="15" customHeight="1" x14ac:dyDescent="0.2">
      <c r="B32" s="454" t="s">
        <v>551</v>
      </c>
      <c r="C32" s="454"/>
      <c r="D32" s="419"/>
      <c r="E32" s="415"/>
      <c r="F32" s="415"/>
      <c r="G32" s="415"/>
      <c r="H32" s="415"/>
      <c r="I32" s="415"/>
      <c r="J32" s="415"/>
      <c r="K32" s="415"/>
      <c r="L32" s="415"/>
      <c r="M32" s="415"/>
      <c r="N32" s="415"/>
      <c r="O32" s="454"/>
      <c r="P32" s="415"/>
      <c r="Q32" s="415"/>
      <c r="R32" s="415"/>
      <c r="S32" s="415"/>
      <c r="T32" s="415"/>
      <c r="U32" s="415"/>
      <c r="W32" s="415"/>
      <c r="X32" s="415"/>
      <c r="Y32" s="415"/>
      <c r="Z32" s="415"/>
      <c r="AA32" s="415"/>
      <c r="AB32" s="415"/>
      <c r="AC32" s="415"/>
      <c r="AE32" s="415"/>
      <c r="AF32" s="415"/>
      <c r="AG32" s="415"/>
      <c r="AH32" s="415"/>
      <c r="AI32" s="415"/>
      <c r="AJ32" s="415"/>
      <c r="AK32" s="415"/>
      <c r="AL32" s="415"/>
      <c r="AN32" s="415"/>
      <c r="AO32" s="415"/>
      <c r="AP32" s="415"/>
      <c r="AQ32" s="415"/>
      <c r="AR32" s="415"/>
      <c r="AS32" s="415"/>
      <c r="AU32" s="415"/>
      <c r="AV32" s="415"/>
      <c r="AW32" s="415"/>
      <c r="AX32" s="415"/>
      <c r="AY32" s="415"/>
      <c r="AZ32" s="415"/>
      <c r="BB32" s="415"/>
      <c r="BC32" s="415"/>
      <c r="BD32" s="415"/>
      <c r="BE32" s="415"/>
      <c r="BF32" s="415"/>
      <c r="BG32" s="415"/>
    </row>
    <row r="33" spans="1:88" s="418" customFormat="1" ht="15" thickBot="1" x14ac:dyDescent="0.25"/>
    <row r="34" spans="1:88" ht="47.85" customHeight="1" x14ac:dyDescent="0.2">
      <c r="B34" s="1918" t="s">
        <v>372</v>
      </c>
      <c r="C34" s="1919"/>
      <c r="D34" s="1915" t="s">
        <v>54</v>
      </c>
      <c r="E34" s="1915"/>
      <c r="F34" s="1920" t="s">
        <v>55</v>
      </c>
      <c r="G34" s="1921"/>
      <c r="H34" s="1915" t="s">
        <v>56</v>
      </c>
      <c r="I34" s="1915"/>
      <c r="J34" s="1920" t="s">
        <v>57</v>
      </c>
      <c r="K34" s="1921"/>
      <c r="L34" s="1915" t="s">
        <v>58</v>
      </c>
      <c r="M34" s="1915"/>
      <c r="N34" s="1908" t="s">
        <v>64</v>
      </c>
      <c r="O34" s="1909"/>
      <c r="P34" s="418"/>
      <c r="Q34" s="418"/>
      <c r="R34" s="418"/>
      <c r="S34" s="418"/>
      <c r="T34" s="418"/>
      <c r="U34" s="418"/>
      <c r="X34" s="418"/>
      <c r="Y34" s="418"/>
      <c r="Z34" s="418"/>
      <c r="AA34" s="418"/>
      <c r="AB34" s="418"/>
      <c r="AC34" s="418"/>
      <c r="AF34" s="418"/>
      <c r="AG34" s="418"/>
      <c r="AH34" s="418"/>
      <c r="AI34" s="418"/>
      <c r="AJ34" s="418"/>
      <c r="AK34" s="418"/>
    </row>
    <row r="35" spans="1:88" ht="150" customHeight="1" thickBot="1" x14ac:dyDescent="0.25">
      <c r="B35" s="1916" t="s">
        <v>65</v>
      </c>
      <c r="C35" s="1917"/>
      <c r="D35" s="1906"/>
      <c r="E35" s="1906"/>
      <c r="F35" s="1906"/>
      <c r="G35" s="1906"/>
      <c r="H35" s="1906"/>
      <c r="I35" s="1906"/>
      <c r="J35" s="1906"/>
      <c r="K35" s="1906"/>
      <c r="L35" s="1906"/>
      <c r="M35" s="1906"/>
      <c r="N35" s="1906"/>
      <c r="O35" s="1907"/>
      <c r="P35" s="418"/>
      <c r="Q35" s="418"/>
      <c r="R35" s="418"/>
      <c r="S35" s="418"/>
      <c r="T35" s="418"/>
      <c r="U35" s="418"/>
      <c r="X35" s="418"/>
      <c r="Y35" s="418"/>
      <c r="Z35" s="418"/>
      <c r="AA35" s="418"/>
      <c r="AB35" s="418"/>
      <c r="AC35" s="418"/>
      <c r="AF35" s="418"/>
      <c r="AG35" s="418"/>
      <c r="AH35" s="418"/>
      <c r="AI35" s="418"/>
      <c r="AJ35" s="418"/>
      <c r="AK35" s="418"/>
    </row>
    <row r="36" spans="1:88" s="3" customFormat="1" x14ac:dyDescent="0.2">
      <c r="A36" s="418"/>
      <c r="B36" s="418"/>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641"/>
      <c r="AJ36" s="418"/>
      <c r="AK36" s="418"/>
      <c r="AL36" s="416"/>
      <c r="AP36" s="20"/>
      <c r="AQ36" s="64"/>
      <c r="AS36" s="64"/>
      <c r="AU36" s="64"/>
      <c r="AW36" s="64"/>
    </row>
    <row r="37" spans="1:88" s="21" customFormat="1" ht="15.95" customHeight="1" x14ac:dyDescent="0.2">
      <c r="A37" s="498"/>
      <c r="B37" s="497" t="s">
        <v>101</v>
      </c>
      <c r="C37" s="497"/>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642"/>
      <c r="AJ37" s="496"/>
      <c r="AK37" s="496"/>
      <c r="AL37" s="496"/>
      <c r="AM37" s="22"/>
      <c r="AP37" s="79"/>
      <c r="AQ37" s="65"/>
      <c r="AS37" s="65"/>
      <c r="AU37" s="65"/>
      <c r="AW37" s="65"/>
    </row>
    <row r="38" spans="1:88" s="100" customFormat="1" ht="15.75" customHeight="1" x14ac:dyDescent="0.2">
      <c r="A38" s="643"/>
      <c r="B38" s="495" t="s">
        <v>468</v>
      </c>
      <c r="C38" s="496"/>
      <c r="D38" s="644"/>
      <c r="E38" s="644"/>
      <c r="F38" s="644"/>
      <c r="G38" s="644"/>
      <c r="H38" s="644"/>
      <c r="I38" s="644"/>
      <c r="J38" s="644"/>
      <c r="K38" s="644"/>
      <c r="L38" s="644"/>
      <c r="M38" s="644"/>
      <c r="N38" s="644"/>
      <c r="O38" s="644"/>
      <c r="P38" s="644"/>
      <c r="Q38" s="644"/>
      <c r="R38" s="644"/>
      <c r="S38" s="644"/>
      <c r="T38" s="644"/>
      <c r="U38" s="644"/>
      <c r="V38" s="644"/>
      <c r="W38" s="644"/>
      <c r="X38" s="644"/>
      <c r="Y38" s="644"/>
      <c r="Z38" s="644"/>
      <c r="AA38" s="644"/>
      <c r="AB38" s="644"/>
      <c r="AC38" s="644"/>
      <c r="AD38" s="644"/>
      <c r="AE38" s="644"/>
      <c r="AF38" s="644"/>
      <c r="AG38" s="644"/>
      <c r="AH38" s="644"/>
      <c r="AI38" s="645"/>
      <c r="AJ38" s="644"/>
      <c r="AK38" s="644"/>
      <c r="AL38" s="644"/>
      <c r="AM38" s="21"/>
      <c r="AN38" s="97"/>
      <c r="AO38" s="97"/>
      <c r="AP38" s="99"/>
      <c r="AQ38" s="98"/>
      <c r="AR38" s="97"/>
      <c r="AS38" s="98"/>
      <c r="AT38" s="97"/>
      <c r="AU38" s="98"/>
      <c r="AV38" s="97"/>
      <c r="AW38" s="98"/>
      <c r="AX38" s="97"/>
    </row>
    <row r="39" spans="1:88" s="3" customFormat="1" ht="14.25" customHeight="1" x14ac:dyDescent="0.2">
      <c r="A39" s="418"/>
      <c r="B39" s="495" t="s">
        <v>553</v>
      </c>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646"/>
      <c r="AJ39" s="495"/>
      <c r="AK39" s="495"/>
      <c r="AL39" s="647"/>
      <c r="AM39" s="51"/>
      <c r="AN39" s="51"/>
      <c r="AO39" s="51"/>
      <c r="AP39" s="80"/>
      <c r="AQ39" s="64"/>
      <c r="AS39" s="64"/>
      <c r="AT39" s="51"/>
      <c r="AU39" s="58"/>
      <c r="AV39" s="51"/>
      <c r="AW39" s="58"/>
      <c r="AX39" s="51"/>
    </row>
    <row r="40" spans="1:88" s="3" customFormat="1" ht="14.25" customHeight="1" x14ac:dyDescent="0.2">
      <c r="A40" s="418"/>
      <c r="B40" s="495" t="s">
        <v>555</v>
      </c>
      <c r="C40" s="495"/>
      <c r="D40" s="495"/>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646"/>
      <c r="AJ40" s="495"/>
      <c r="AK40" s="495"/>
      <c r="AL40" s="647"/>
      <c r="AM40" s="51"/>
      <c r="AN40" s="51"/>
      <c r="AO40" s="51"/>
      <c r="AP40" s="80"/>
      <c r="AQ40" s="64"/>
      <c r="AS40" s="64"/>
      <c r="AT40" s="51"/>
      <c r="AU40" s="58"/>
      <c r="AV40" s="51"/>
      <c r="AW40" s="58"/>
      <c r="AX40" s="51"/>
    </row>
    <row r="41" spans="1:88" s="418" customFormat="1" x14ac:dyDescent="0.2">
      <c r="A41" s="416"/>
      <c r="B41" s="416"/>
      <c r="C41" s="460"/>
      <c r="O41" s="460"/>
    </row>
    <row r="42" spans="1:88" s="3" customFormat="1" ht="12" hidden="1" customHeight="1" x14ac:dyDescent="0.2">
      <c r="D42" s="4"/>
      <c r="E42" s="4"/>
      <c r="F42" s="4"/>
      <c r="G42" s="4"/>
      <c r="H42" s="4"/>
      <c r="I42" s="4"/>
      <c r="J42" s="4"/>
      <c r="K42" s="4"/>
      <c r="L42" s="4"/>
      <c r="M42" s="4"/>
      <c r="N42" s="4"/>
      <c r="P42" s="4"/>
      <c r="Q42" s="4"/>
      <c r="R42" s="4"/>
      <c r="S42" s="4"/>
      <c r="T42" s="4"/>
      <c r="U42" s="4"/>
      <c r="V42" s="4"/>
      <c r="W42" s="573"/>
      <c r="X42" s="4"/>
      <c r="Y42" s="4"/>
      <c r="Z42" s="4"/>
      <c r="AA42" s="4"/>
      <c r="AB42" s="4"/>
      <c r="AC42" s="4"/>
      <c r="AD42" s="4"/>
      <c r="AE42" s="573"/>
      <c r="AF42" s="4"/>
      <c r="AG42" s="4"/>
      <c r="AH42" s="4"/>
      <c r="AI42" s="4"/>
      <c r="AJ42" s="4"/>
      <c r="AK42" s="4"/>
      <c r="AL42" s="573"/>
      <c r="AM42" s="573"/>
      <c r="AN42" s="573"/>
      <c r="AO42" s="573"/>
      <c r="AP42" s="573"/>
      <c r="AQ42" s="573"/>
      <c r="AR42" s="573"/>
      <c r="AS42" s="573"/>
      <c r="AT42" s="573"/>
      <c r="AU42" s="573"/>
      <c r="AV42" s="573"/>
      <c r="AW42" s="573"/>
      <c r="AX42" s="573"/>
      <c r="AY42" s="573"/>
      <c r="AZ42" s="573"/>
      <c r="BA42" s="573"/>
      <c r="BB42" s="573"/>
      <c r="BC42" s="573"/>
      <c r="BD42" s="573"/>
      <c r="BE42" s="573"/>
      <c r="BF42" s="573"/>
      <c r="BG42" s="573"/>
      <c r="BH42" s="573"/>
      <c r="BI42" s="573"/>
      <c r="BJ42" s="573"/>
      <c r="BK42" s="573"/>
      <c r="BL42" s="573"/>
      <c r="BM42" s="573"/>
      <c r="BN42" s="573"/>
      <c r="BO42" s="573"/>
      <c r="BP42" s="573"/>
      <c r="BQ42" s="573"/>
      <c r="BR42" s="573"/>
      <c r="BS42" s="573"/>
      <c r="BT42" s="573"/>
      <c r="BU42" s="573"/>
      <c r="BV42" s="573"/>
      <c r="BW42" s="573"/>
      <c r="BX42" s="573"/>
      <c r="BY42" s="573"/>
      <c r="BZ42" s="573"/>
      <c r="CA42" s="573"/>
      <c r="CB42" s="573"/>
      <c r="CC42" s="573"/>
      <c r="CD42" s="573"/>
      <c r="CE42" s="573"/>
      <c r="CF42" s="573"/>
      <c r="CG42" s="418"/>
      <c r="CH42" s="418"/>
      <c r="CI42" s="418"/>
      <c r="CJ42" s="418"/>
    </row>
    <row r="43" spans="1:88" s="3" customFormat="1" ht="14.25" hidden="1" customHeight="1" x14ac:dyDescent="0.2">
      <c r="W43" s="418"/>
      <c r="AE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8"/>
      <c r="BJ43" s="418"/>
      <c r="BK43" s="418"/>
      <c r="BL43" s="418"/>
      <c r="BM43" s="418"/>
      <c r="BN43" s="418"/>
      <c r="BO43" s="418"/>
      <c r="BP43" s="418"/>
      <c r="BQ43" s="418"/>
      <c r="BR43" s="418"/>
      <c r="BS43" s="418"/>
      <c r="BT43" s="418"/>
      <c r="BU43" s="418"/>
      <c r="BV43" s="418"/>
      <c r="BW43" s="418"/>
      <c r="BX43" s="418"/>
      <c r="BY43" s="418"/>
      <c r="BZ43" s="418"/>
      <c r="CA43" s="418"/>
      <c r="CB43" s="418"/>
      <c r="CC43" s="418"/>
      <c r="CD43" s="418"/>
      <c r="CE43" s="418"/>
      <c r="CF43" s="418"/>
      <c r="CG43" s="418"/>
      <c r="CH43" s="418"/>
      <c r="CI43" s="418"/>
      <c r="CJ43" s="418"/>
    </row>
    <row r="44" spans="1:88" s="3" customFormat="1" ht="14.25" hidden="1" customHeight="1" x14ac:dyDescent="0.2">
      <c r="W44" s="418"/>
      <c r="AE44" s="418"/>
      <c r="AL44" s="418"/>
      <c r="AM44" s="418"/>
      <c r="AN44" s="418"/>
      <c r="AO44" s="418"/>
      <c r="AP44" s="418"/>
      <c r="AQ44" s="418"/>
      <c r="AR44" s="418"/>
      <c r="AS44" s="418"/>
      <c r="AT44" s="418"/>
      <c r="AU44" s="418"/>
      <c r="AV44" s="418"/>
      <c r="AW44" s="418"/>
      <c r="AX44" s="418"/>
      <c r="AY44" s="418"/>
      <c r="AZ44" s="418"/>
      <c r="BA44" s="418"/>
      <c r="BB44" s="418"/>
      <c r="BC44" s="418"/>
      <c r="BD44" s="418"/>
      <c r="BE44" s="418"/>
      <c r="BF44" s="418"/>
      <c r="BG44" s="418"/>
      <c r="BH44" s="418"/>
      <c r="BI44" s="418"/>
      <c r="BJ44" s="418"/>
      <c r="BK44" s="418"/>
      <c r="BL44" s="418"/>
      <c r="BM44" s="418"/>
      <c r="BN44" s="418"/>
      <c r="BO44" s="418"/>
      <c r="BP44" s="418"/>
      <c r="BQ44" s="418"/>
      <c r="BR44" s="418"/>
      <c r="BS44" s="418"/>
      <c r="BT44" s="418"/>
      <c r="BU44" s="418"/>
      <c r="BV44" s="418"/>
      <c r="BW44" s="418"/>
      <c r="BX44" s="418"/>
      <c r="BY44" s="418"/>
      <c r="BZ44" s="418"/>
      <c r="CA44" s="418"/>
      <c r="CB44" s="418"/>
      <c r="CC44" s="418"/>
      <c r="CD44" s="418"/>
      <c r="CE44" s="418"/>
      <c r="CF44" s="418"/>
      <c r="CG44" s="418"/>
      <c r="CH44" s="418"/>
      <c r="CI44" s="418"/>
      <c r="CJ44" s="418"/>
    </row>
    <row r="45" spans="1:88" s="3" customFormat="1" ht="14.25" hidden="1" customHeight="1" x14ac:dyDescent="0.2">
      <c r="W45" s="418"/>
      <c r="AE45" s="418"/>
      <c r="AL45" s="418"/>
      <c r="AM45" s="418"/>
      <c r="AN45" s="418"/>
      <c r="AO45" s="418"/>
      <c r="AP45" s="418"/>
      <c r="AQ45" s="418"/>
      <c r="AR45" s="418"/>
      <c r="AS45" s="418"/>
      <c r="AT45" s="418"/>
      <c r="AU45" s="418"/>
      <c r="AV45" s="418"/>
      <c r="AW45" s="418"/>
      <c r="AX45" s="418"/>
      <c r="AY45" s="418"/>
      <c r="AZ45" s="418"/>
      <c r="BA45" s="418"/>
      <c r="BB45" s="418"/>
      <c r="BC45" s="418"/>
      <c r="BD45" s="418"/>
      <c r="BE45" s="418"/>
      <c r="BF45" s="418"/>
      <c r="BG45" s="418"/>
      <c r="BH45" s="418"/>
      <c r="BI45" s="418"/>
      <c r="BJ45" s="418"/>
      <c r="BK45" s="418"/>
      <c r="BL45" s="418"/>
      <c r="BM45" s="418"/>
      <c r="BN45" s="418"/>
      <c r="BO45" s="418"/>
      <c r="BP45" s="418"/>
      <c r="BQ45" s="418"/>
      <c r="BR45" s="418"/>
      <c r="BS45" s="418"/>
      <c r="BT45" s="418"/>
      <c r="BU45" s="418"/>
      <c r="BV45" s="418"/>
      <c r="BW45" s="418"/>
      <c r="BX45" s="418"/>
      <c r="BY45" s="418"/>
      <c r="BZ45" s="418"/>
      <c r="CA45" s="418"/>
      <c r="CB45" s="418"/>
      <c r="CC45" s="418"/>
      <c r="CD45" s="418"/>
      <c r="CE45" s="418"/>
      <c r="CF45" s="418"/>
      <c r="CG45" s="418"/>
      <c r="CH45" s="418"/>
      <c r="CI45" s="418"/>
      <c r="CJ45" s="418"/>
    </row>
    <row r="46" spans="1:88" s="3" customFormat="1" ht="14.25" hidden="1" customHeight="1" x14ac:dyDescent="0.2">
      <c r="W46" s="418"/>
      <c r="AE46" s="418"/>
      <c r="AL46" s="418"/>
      <c r="AM46" s="418"/>
      <c r="AN46" s="418"/>
      <c r="AO46" s="418"/>
      <c r="AP46" s="418"/>
      <c r="AQ46" s="418"/>
      <c r="AR46" s="418"/>
      <c r="AS46" s="418"/>
      <c r="AT46" s="418"/>
      <c r="AU46" s="418"/>
      <c r="AV46" s="418"/>
      <c r="AW46" s="418"/>
      <c r="AX46" s="418"/>
      <c r="AY46" s="418"/>
      <c r="AZ46" s="418"/>
      <c r="BA46" s="418"/>
      <c r="BB46" s="418"/>
      <c r="BC46" s="418"/>
      <c r="BD46" s="418"/>
      <c r="BE46" s="418"/>
      <c r="BF46" s="418"/>
      <c r="BG46" s="418"/>
      <c r="BH46" s="418"/>
      <c r="BI46" s="418"/>
      <c r="BJ46" s="418"/>
      <c r="BK46" s="418"/>
      <c r="BL46" s="418"/>
      <c r="BM46" s="418"/>
      <c r="BN46" s="418"/>
      <c r="BO46" s="418"/>
      <c r="BP46" s="418"/>
      <c r="BQ46" s="418"/>
      <c r="BR46" s="418"/>
      <c r="BS46" s="418"/>
      <c r="BT46" s="418"/>
      <c r="BU46" s="418"/>
      <c r="BV46" s="418"/>
      <c r="BW46" s="418"/>
      <c r="BX46" s="418"/>
      <c r="BY46" s="418"/>
      <c r="BZ46" s="418"/>
      <c r="CA46" s="418"/>
      <c r="CB46" s="418"/>
      <c r="CC46" s="418"/>
      <c r="CD46" s="418"/>
      <c r="CE46" s="418"/>
      <c r="CF46" s="418"/>
      <c r="CG46" s="418"/>
      <c r="CH46" s="418"/>
      <c r="CI46" s="418"/>
      <c r="CJ46" s="418"/>
    </row>
    <row r="47" spans="1:88" s="3" customFormat="1" ht="14.25" hidden="1" customHeight="1" x14ac:dyDescent="0.2">
      <c r="W47" s="418"/>
      <c r="AE47" s="418"/>
      <c r="AL47" s="418"/>
      <c r="AM47" s="418"/>
      <c r="AN47" s="418"/>
      <c r="AO47" s="418"/>
      <c r="AP47" s="418"/>
      <c r="AQ47" s="418"/>
      <c r="AR47" s="418"/>
      <c r="AS47" s="418"/>
      <c r="AT47" s="418"/>
      <c r="AU47" s="418"/>
      <c r="AV47" s="418"/>
      <c r="AW47" s="418"/>
      <c r="AX47" s="418"/>
      <c r="AY47" s="418"/>
      <c r="AZ47" s="418"/>
      <c r="BA47" s="418"/>
      <c r="BB47" s="418"/>
      <c r="BC47" s="418"/>
      <c r="BD47" s="418"/>
      <c r="BE47" s="418"/>
      <c r="BF47" s="418"/>
      <c r="BG47" s="418"/>
      <c r="BH47" s="418"/>
      <c r="BI47" s="418"/>
      <c r="BJ47" s="418"/>
      <c r="BK47" s="418"/>
      <c r="BL47" s="418"/>
      <c r="BM47" s="418"/>
      <c r="BN47" s="418"/>
      <c r="BO47" s="418"/>
      <c r="BP47" s="418"/>
      <c r="BQ47" s="418"/>
      <c r="BR47" s="418"/>
      <c r="BS47" s="418"/>
      <c r="BT47" s="418"/>
      <c r="BU47" s="418"/>
      <c r="BV47" s="418"/>
      <c r="BW47" s="418"/>
      <c r="BX47" s="418"/>
      <c r="BY47" s="418"/>
      <c r="BZ47" s="418"/>
      <c r="CA47" s="418"/>
      <c r="CB47" s="418"/>
      <c r="CC47" s="418"/>
      <c r="CD47" s="418"/>
      <c r="CE47" s="418"/>
      <c r="CF47" s="418"/>
      <c r="CG47" s="418"/>
      <c r="CH47" s="418"/>
      <c r="CI47" s="418"/>
      <c r="CJ47" s="418"/>
    </row>
    <row r="48" spans="1:88" s="3" customFormat="1" ht="14.25" hidden="1" customHeight="1" x14ac:dyDescent="0.2">
      <c r="W48" s="418"/>
      <c r="AE48" s="418"/>
      <c r="AL48" s="418"/>
      <c r="AM48" s="418"/>
      <c r="AN48" s="418"/>
      <c r="AO48" s="418"/>
      <c r="AP48" s="418"/>
      <c r="AQ48" s="418"/>
      <c r="AR48" s="418"/>
      <c r="AS48" s="418"/>
      <c r="AT48" s="418"/>
      <c r="AU48" s="418"/>
      <c r="AV48" s="418"/>
      <c r="AW48" s="418"/>
      <c r="AX48" s="418"/>
      <c r="AY48" s="418"/>
      <c r="AZ48" s="418"/>
      <c r="BA48" s="418"/>
      <c r="BB48" s="418"/>
      <c r="BC48" s="418"/>
      <c r="BD48" s="418"/>
      <c r="BE48" s="418"/>
      <c r="BF48" s="418"/>
      <c r="BG48" s="418"/>
      <c r="BH48" s="418"/>
      <c r="BI48" s="418"/>
      <c r="BJ48" s="418"/>
      <c r="BK48" s="418"/>
      <c r="BL48" s="418"/>
      <c r="BM48" s="418"/>
      <c r="BN48" s="418"/>
      <c r="BO48" s="418"/>
      <c r="BP48" s="418"/>
      <c r="BQ48" s="418"/>
      <c r="BR48" s="418"/>
      <c r="BS48" s="418"/>
      <c r="BT48" s="418"/>
      <c r="BU48" s="418"/>
      <c r="BV48" s="418"/>
      <c r="BW48" s="418"/>
      <c r="BX48" s="418"/>
      <c r="BY48" s="418"/>
      <c r="BZ48" s="418"/>
      <c r="CA48" s="418"/>
      <c r="CB48" s="418"/>
      <c r="CC48" s="418"/>
      <c r="CD48" s="418"/>
      <c r="CE48" s="418"/>
      <c r="CF48" s="418"/>
      <c r="CG48" s="418"/>
      <c r="CH48" s="418"/>
      <c r="CI48" s="418"/>
      <c r="CJ48" s="418"/>
    </row>
    <row r="49" spans="23:88" s="3" customFormat="1" ht="14.25" hidden="1" customHeight="1" x14ac:dyDescent="0.2">
      <c r="W49" s="418"/>
      <c r="AE49" s="418"/>
      <c r="AL49" s="418"/>
      <c r="AM49" s="418"/>
      <c r="AN49" s="418"/>
      <c r="AO49" s="418"/>
      <c r="AP49" s="418"/>
      <c r="AQ49" s="418"/>
      <c r="AR49" s="418"/>
      <c r="AS49" s="418"/>
      <c r="AT49" s="418"/>
      <c r="AU49" s="418"/>
      <c r="AV49" s="418"/>
      <c r="AW49" s="418"/>
      <c r="AX49" s="418"/>
      <c r="AY49" s="418"/>
      <c r="AZ49" s="418"/>
      <c r="BA49" s="418"/>
      <c r="BB49" s="418"/>
      <c r="BC49" s="418"/>
      <c r="BD49" s="418"/>
      <c r="BE49" s="418"/>
      <c r="BF49" s="418"/>
      <c r="BG49" s="418"/>
      <c r="BH49" s="418"/>
      <c r="BI49" s="418"/>
      <c r="BJ49" s="418"/>
      <c r="BK49" s="418"/>
      <c r="BL49" s="418"/>
      <c r="BM49" s="418"/>
      <c r="BN49" s="418"/>
      <c r="BO49" s="418"/>
      <c r="BP49" s="418"/>
      <c r="BQ49" s="418"/>
      <c r="BR49" s="418"/>
      <c r="BS49" s="418"/>
      <c r="BT49" s="418"/>
      <c r="BU49" s="418"/>
      <c r="BV49" s="418"/>
      <c r="BW49" s="418"/>
      <c r="BX49" s="418"/>
      <c r="BY49" s="418"/>
      <c r="BZ49" s="418"/>
      <c r="CA49" s="418"/>
      <c r="CB49" s="418"/>
      <c r="CC49" s="418"/>
      <c r="CD49" s="418"/>
      <c r="CE49" s="418"/>
      <c r="CF49" s="418"/>
      <c r="CG49" s="418"/>
      <c r="CH49" s="418"/>
      <c r="CI49" s="418"/>
      <c r="CJ49" s="418"/>
    </row>
    <row r="50" spans="23:88" s="3" customFormat="1" ht="14.25" hidden="1" customHeight="1" x14ac:dyDescent="0.2">
      <c r="W50" s="418"/>
      <c r="AE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8"/>
      <c r="BZ50" s="418"/>
      <c r="CA50" s="418"/>
      <c r="CB50" s="418"/>
      <c r="CC50" s="418"/>
      <c r="CD50" s="418"/>
      <c r="CE50" s="418"/>
      <c r="CF50" s="418"/>
      <c r="CG50" s="418"/>
      <c r="CH50" s="418"/>
      <c r="CI50" s="418"/>
      <c r="CJ50" s="418"/>
    </row>
    <row r="51" spans="23:88" s="3" customFormat="1" ht="14.25" hidden="1" customHeight="1" x14ac:dyDescent="0.2">
      <c r="W51" s="418"/>
      <c r="AE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A51" s="418"/>
      <c r="CB51" s="418"/>
      <c r="CC51" s="418"/>
      <c r="CD51" s="418"/>
      <c r="CE51" s="418"/>
      <c r="CF51" s="418"/>
      <c r="CG51" s="418"/>
      <c r="CH51" s="418"/>
      <c r="CI51" s="418"/>
      <c r="CJ51" s="418"/>
    </row>
    <row r="52" spans="23:88" s="3" customFormat="1" ht="14.25" hidden="1" customHeight="1" x14ac:dyDescent="0.2">
      <c r="W52" s="418"/>
      <c r="AE52" s="418"/>
      <c r="AL52" s="418"/>
      <c r="AM52" s="418"/>
      <c r="AN52" s="418"/>
      <c r="AO52" s="418"/>
      <c r="AP52" s="418"/>
      <c r="AQ52" s="418"/>
      <c r="AR52" s="418"/>
      <c r="AS52" s="418"/>
      <c r="AT52" s="418"/>
      <c r="AU52" s="418"/>
      <c r="AV52" s="418"/>
      <c r="AW52" s="418"/>
      <c r="AX52" s="418"/>
      <c r="AY52" s="418"/>
      <c r="AZ52" s="418"/>
      <c r="BA52" s="418"/>
      <c r="BB52" s="418"/>
      <c r="BC52" s="418"/>
      <c r="BD52" s="418"/>
      <c r="BE52" s="418"/>
      <c r="BF52" s="418"/>
      <c r="BG52" s="418"/>
      <c r="BH52" s="418"/>
      <c r="BI52" s="418"/>
      <c r="BJ52" s="418"/>
      <c r="BK52" s="418"/>
      <c r="BL52" s="418"/>
      <c r="BM52" s="418"/>
      <c r="BN52" s="418"/>
      <c r="BO52" s="418"/>
      <c r="BP52" s="418"/>
      <c r="BQ52" s="418"/>
      <c r="BR52" s="418"/>
      <c r="BS52" s="418"/>
      <c r="BT52" s="418"/>
      <c r="BU52" s="418"/>
      <c r="BV52" s="418"/>
      <c r="BW52" s="418"/>
      <c r="BX52" s="418"/>
      <c r="BY52" s="418"/>
      <c r="BZ52" s="418"/>
      <c r="CA52" s="418"/>
      <c r="CB52" s="418"/>
      <c r="CC52" s="418"/>
      <c r="CD52" s="418"/>
      <c r="CE52" s="418"/>
      <c r="CF52" s="418"/>
      <c r="CG52" s="418"/>
      <c r="CH52" s="418"/>
      <c r="CI52" s="418"/>
      <c r="CJ52" s="418"/>
    </row>
    <row r="53" spans="23:88" ht="14.25" hidden="1" customHeight="1" x14ac:dyDescent="0.2"/>
    <row r="54" spans="23:88" ht="14.25" hidden="1" customHeight="1" x14ac:dyDescent="0.2"/>
    <row r="55" spans="23:88" ht="14.25" hidden="1" customHeight="1" x14ac:dyDescent="0.2"/>
    <row r="56" spans="23:88" ht="14.25" hidden="1" customHeight="1" x14ac:dyDescent="0.2"/>
    <row r="57" spans="23:88" ht="14.25" hidden="1" customHeight="1" x14ac:dyDescent="0.2"/>
    <row r="58" spans="23:88" hidden="1" x14ac:dyDescent="0.2"/>
    <row r="59" spans="23:88" hidden="1" x14ac:dyDescent="0.2"/>
    <row r="60" spans="23:88" hidden="1" x14ac:dyDescent="0.2"/>
    <row r="61" spans="23:88" hidden="1" x14ac:dyDescent="0.2"/>
  </sheetData>
  <sheetProtection password="C5B3" sheet="1" objects="1" scenarios="1" formatCells="0" formatColumns="0" formatRows="0" insertHyperlinks="0"/>
  <mergeCells count="51">
    <mergeCell ref="L7:M7"/>
    <mergeCell ref="C7:C8"/>
    <mergeCell ref="D7:E7"/>
    <mergeCell ref="D22:E22"/>
    <mergeCell ref="F7:G7"/>
    <mergeCell ref="H7:I7"/>
    <mergeCell ref="J7:K7"/>
    <mergeCell ref="N22:O23"/>
    <mergeCell ref="P22:P23"/>
    <mergeCell ref="AB22:AB23"/>
    <mergeCell ref="B9:B12"/>
    <mergeCell ref="B14:B16"/>
    <mergeCell ref="F22:G22"/>
    <mergeCell ref="H22:I22"/>
    <mergeCell ref="J22:K22"/>
    <mergeCell ref="L22:M22"/>
    <mergeCell ref="B22:C23"/>
    <mergeCell ref="AJ22:AJ23"/>
    <mergeCell ref="Q22:Q23"/>
    <mergeCell ref="R22:R23"/>
    <mergeCell ref="X22:X23"/>
    <mergeCell ref="Y22:Y23"/>
    <mergeCell ref="AF22:AF23"/>
    <mergeCell ref="Z22:Z23"/>
    <mergeCell ref="AA22:AA23"/>
    <mergeCell ref="S22:S23"/>
    <mergeCell ref="AG22:AG23"/>
    <mergeCell ref="AH22:AH23"/>
    <mergeCell ref="AI22:AI23"/>
    <mergeCell ref="N24:O24"/>
    <mergeCell ref="N25:O25"/>
    <mergeCell ref="N28:O28"/>
    <mergeCell ref="N29:O29"/>
    <mergeCell ref="N26:O26"/>
    <mergeCell ref="N27:O27"/>
    <mergeCell ref="D35:E35"/>
    <mergeCell ref="N35:O35"/>
    <mergeCell ref="N34:O34"/>
    <mergeCell ref="B24:B27"/>
    <mergeCell ref="B28:B29"/>
    <mergeCell ref="L34:M34"/>
    <mergeCell ref="L35:M35"/>
    <mergeCell ref="J35:K35"/>
    <mergeCell ref="H35:I35"/>
    <mergeCell ref="F35:G35"/>
    <mergeCell ref="B35:C35"/>
    <mergeCell ref="B34:C34"/>
    <mergeCell ref="D34:E34"/>
    <mergeCell ref="F34:G34"/>
    <mergeCell ref="H34:I34"/>
    <mergeCell ref="J34:K34"/>
  </mergeCells>
  <dataValidations count="5">
    <dataValidation type="whole" allowBlank="1" showErrorMessage="1" errorTitle="Error" error="Pleast input a whole number between (including) 1 and 5." sqref="D13:M13 N9:N13">
      <formula1>1</formula1>
      <formula2>5</formula2>
    </dataValidation>
    <dataValidation type="decimal" operator="greaterThanOrEqual" allowBlank="1" showErrorMessage="1" errorTitle="Error" error="Please input non-negative number." sqref="N14:N16 D14:M14 X14:AC16 P14:U16 AF14:AK16">
      <formula1>0</formula1>
    </dataValidation>
    <dataValidation type="whole" allowBlank="1" showErrorMessage="1" errorTitle="Error" error="Please input a whole number between (including) 1 and 5." sqref="D9:M12">
      <formula1>1</formula1>
      <formula2>5</formula2>
    </dataValidation>
    <dataValidation type="decimal" allowBlank="1" showErrorMessage="1" errorTitle="Error" error="Please input a number between (including) 0 and 1." sqref="D15:M16">
      <formula1>0</formula1>
      <formula2>1</formula2>
    </dataValidation>
    <dataValidation allowBlank="1" showInputMessage="1" showErrorMessage="1" promptTitle="Note" prompt="Please input the entity type's name in the table above." sqref="D23:M23"/>
  </dataValidations>
  <pageMargins left="0.70866141732283472" right="0.70866141732283472" top="0.74803149606299213" bottom="0.74803149606299213" header="0.31496062992125984" footer="0.31496062992125984"/>
  <pageSetup paperSize="8" scale="55" orientation="landscape" cellComments="asDisplayed" r:id="rId1"/>
  <headerFooter>
    <oddHeader>&amp;LFSB shadow banking exercise 2017&amp;RConfidential when completed</oddHeader>
    <oddFooter>&amp;C&amp;P of &amp;N</oddFooter>
  </headerFooter>
  <rowBreaks count="2" manualBreakCount="2">
    <brk id="18" min="1" max="12" man="1"/>
    <brk id="31" min="1"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M52"/>
  <sheetViews>
    <sheetView showGridLines="0" topLeftCell="C14" zoomScale="115" zoomScaleNormal="115" zoomScaleSheetLayoutView="85" workbookViewId="0">
      <selection activeCell="C35" sqref="C35:I35"/>
    </sheetView>
  </sheetViews>
  <sheetFormatPr defaultColWidth="0" defaultRowHeight="14.25" zeroHeight="1" x14ac:dyDescent="0.2"/>
  <cols>
    <col min="1" max="1" width="3.625" style="418" customWidth="1"/>
    <col min="2" max="2" width="8" style="2" customWidth="1"/>
    <col min="3" max="3" width="24.5" style="2" customWidth="1"/>
    <col min="4" max="4" width="28.75" style="2" customWidth="1"/>
    <col min="5" max="5" width="29.75" style="2" customWidth="1"/>
    <col min="6" max="6" width="25.125" style="2" customWidth="1"/>
    <col min="7" max="7" width="24.375" style="2" customWidth="1"/>
    <col min="8" max="8" width="29.625" style="2" customWidth="1"/>
    <col min="9" max="9" width="32.875" style="2" customWidth="1"/>
    <col min="10" max="10" width="3.625" style="418" customWidth="1"/>
    <col min="11" max="65" width="0" style="2" hidden="1" customWidth="1"/>
    <col min="66" max="16384" width="9" style="2" hidden="1"/>
  </cols>
  <sheetData>
    <row r="1" spans="1:39" s="413" customFormat="1" ht="14.25" customHeight="1" x14ac:dyDescent="0.2">
      <c r="A1" s="414"/>
      <c r="B1" s="415"/>
      <c r="C1" s="415"/>
      <c r="D1" s="415"/>
      <c r="E1" s="415"/>
      <c r="F1" s="415"/>
      <c r="G1" s="415"/>
      <c r="H1" s="415"/>
      <c r="I1" s="415"/>
      <c r="J1" s="415"/>
    </row>
    <row r="2" spans="1:39" s="3" customFormat="1" ht="19.5" customHeight="1" x14ac:dyDescent="0.2">
      <c r="A2" s="418"/>
      <c r="B2" s="13" t="s">
        <v>544</v>
      </c>
      <c r="C2" s="13"/>
      <c r="D2" s="13"/>
      <c r="E2" s="13"/>
      <c r="F2" s="13"/>
      <c r="G2" s="13"/>
      <c r="H2" s="13"/>
      <c r="I2" s="13"/>
      <c r="J2" s="417"/>
      <c r="K2" s="13"/>
    </row>
    <row r="3" spans="1:39" s="413" customFormat="1" ht="12" customHeight="1" x14ac:dyDescent="0.2">
      <c r="H3" s="415"/>
      <c r="I3" s="415"/>
    </row>
    <row r="4" spans="1:39" ht="15" x14ac:dyDescent="0.25">
      <c r="B4" s="455"/>
      <c r="C4" s="455"/>
      <c r="D4" s="416"/>
      <c r="E4" s="456" t="s">
        <v>71</v>
      </c>
      <c r="F4" s="43"/>
      <c r="G4" s="418"/>
      <c r="H4" s="418"/>
      <c r="I4" s="458"/>
      <c r="K4" s="26"/>
    </row>
    <row r="5" spans="1:39" s="418" customFormat="1" ht="15" x14ac:dyDescent="0.25">
      <c r="B5" s="455"/>
      <c r="C5" s="455"/>
      <c r="D5" s="416"/>
      <c r="E5" s="456"/>
      <c r="F5" s="457"/>
      <c r="I5" s="458"/>
    </row>
    <row r="6" spans="1:39" s="413" customFormat="1" ht="15" customHeight="1" x14ac:dyDescent="0.2">
      <c r="B6" s="454" t="s">
        <v>362</v>
      </c>
      <c r="C6" s="454"/>
      <c r="D6" s="419"/>
      <c r="E6" s="415"/>
      <c r="G6" s="415"/>
      <c r="H6" s="415"/>
      <c r="I6" s="415"/>
      <c r="J6" s="415"/>
      <c r="K6" s="415"/>
      <c r="M6" s="415"/>
      <c r="N6" s="415"/>
      <c r="O6" s="415"/>
      <c r="P6" s="415"/>
      <c r="Q6" s="415"/>
      <c r="R6" s="415"/>
      <c r="T6" s="415"/>
      <c r="U6" s="415"/>
      <c r="V6" s="415"/>
      <c r="W6" s="415"/>
      <c r="X6" s="415"/>
      <c r="Y6" s="415"/>
      <c r="AA6" s="415"/>
      <c r="AB6" s="415"/>
      <c r="AC6" s="415"/>
      <c r="AD6" s="415"/>
      <c r="AE6" s="415"/>
      <c r="AF6" s="415"/>
      <c r="AH6" s="415"/>
      <c r="AI6" s="415"/>
      <c r="AJ6" s="415"/>
      <c r="AK6" s="415"/>
      <c r="AL6" s="415"/>
      <c r="AM6" s="415"/>
    </row>
    <row r="7" spans="1:39" s="413" customFormat="1" ht="15" customHeight="1" x14ac:dyDescent="0.2">
      <c r="B7" s="454" t="s">
        <v>66</v>
      </c>
      <c r="C7" s="454"/>
      <c r="D7" s="419"/>
      <c r="E7" s="415"/>
      <c r="G7" s="415"/>
      <c r="H7" s="415"/>
      <c r="I7" s="415"/>
      <c r="J7" s="415"/>
      <c r="K7" s="415"/>
      <c r="M7" s="415"/>
      <c r="N7" s="415"/>
      <c r="O7" s="415"/>
      <c r="P7" s="415"/>
      <c r="Q7" s="415"/>
      <c r="R7" s="415"/>
      <c r="T7" s="415"/>
      <c r="U7" s="415"/>
      <c r="V7" s="415"/>
      <c r="W7" s="415"/>
      <c r="X7" s="415"/>
      <c r="Y7" s="415"/>
      <c r="AA7" s="415"/>
      <c r="AB7" s="415"/>
      <c r="AC7" s="415"/>
      <c r="AD7" s="415"/>
      <c r="AE7" s="415"/>
      <c r="AF7" s="415"/>
      <c r="AH7" s="415"/>
      <c r="AI7" s="415"/>
      <c r="AJ7" s="415"/>
      <c r="AK7" s="415"/>
      <c r="AL7" s="415"/>
      <c r="AM7" s="415"/>
    </row>
    <row r="8" spans="1:39" s="418" customFormat="1" ht="15" thickBot="1" x14ac:dyDescent="0.25">
      <c r="B8" s="416"/>
      <c r="C8" s="416"/>
      <c r="D8" s="416"/>
      <c r="E8" s="416"/>
      <c r="F8" s="416"/>
    </row>
    <row r="9" spans="1:39" ht="54.95" customHeight="1" x14ac:dyDescent="0.2">
      <c r="B9" s="1947" t="s">
        <v>72</v>
      </c>
      <c r="C9" s="1919"/>
      <c r="D9" s="39" t="s">
        <v>54</v>
      </c>
      <c r="E9" s="40" t="s">
        <v>55</v>
      </c>
      <c r="F9" s="40" t="s">
        <v>56</v>
      </c>
      <c r="G9" s="40" t="s">
        <v>57</v>
      </c>
      <c r="H9" s="41" t="s">
        <v>58</v>
      </c>
      <c r="I9" s="459"/>
    </row>
    <row r="10" spans="1:39" ht="80.099999999999994" customHeight="1" x14ac:dyDescent="0.2">
      <c r="B10" s="1953" t="s">
        <v>548</v>
      </c>
      <c r="C10" s="836" t="s">
        <v>60</v>
      </c>
      <c r="D10" s="38"/>
      <c r="E10" s="29"/>
      <c r="F10" s="29"/>
      <c r="G10" s="29"/>
      <c r="H10" s="30"/>
      <c r="I10" s="798"/>
    </row>
    <row r="11" spans="1:39" ht="80.099999999999994" customHeight="1" x14ac:dyDescent="0.2">
      <c r="B11" s="1954"/>
      <c r="C11" s="837" t="s">
        <v>61</v>
      </c>
      <c r="D11" s="35"/>
      <c r="E11" s="31"/>
      <c r="F11" s="31"/>
      <c r="G11" s="31"/>
      <c r="H11" s="32"/>
      <c r="I11" s="798"/>
    </row>
    <row r="12" spans="1:39" ht="80.099999999999994" customHeight="1" x14ac:dyDescent="0.2">
      <c r="B12" s="1954"/>
      <c r="C12" s="837" t="s">
        <v>62</v>
      </c>
      <c r="D12" s="35"/>
      <c r="E12" s="31"/>
      <c r="F12" s="31"/>
      <c r="G12" s="31"/>
      <c r="H12" s="32"/>
      <c r="I12" s="798"/>
    </row>
    <row r="13" spans="1:39" ht="80.099999999999994" customHeight="1" x14ac:dyDescent="0.2">
      <c r="B13" s="1954"/>
      <c r="C13" s="840" t="s">
        <v>63</v>
      </c>
      <c r="D13" s="834"/>
      <c r="E13" s="835"/>
      <c r="F13" s="835"/>
      <c r="G13" s="835"/>
      <c r="H13" s="838"/>
      <c r="I13" s="798"/>
    </row>
    <row r="14" spans="1:39" ht="80.099999999999994" customHeight="1" x14ac:dyDescent="0.2">
      <c r="B14" s="1951" t="s">
        <v>557</v>
      </c>
      <c r="C14" s="1952"/>
      <c r="D14" s="635"/>
      <c r="E14" s="841" t="s">
        <v>683</v>
      </c>
      <c r="F14" s="841"/>
      <c r="G14" s="841"/>
      <c r="H14" s="842"/>
      <c r="I14" s="798"/>
    </row>
    <row r="15" spans="1:39" ht="80.099999999999994" customHeight="1" thickBot="1" x14ac:dyDescent="0.25">
      <c r="B15" s="1948" t="s">
        <v>556</v>
      </c>
      <c r="C15" s="1949"/>
      <c r="D15" s="36"/>
      <c r="E15" s="33"/>
      <c r="F15" s="33"/>
      <c r="G15" s="33"/>
      <c r="H15" s="34"/>
      <c r="I15" s="798"/>
    </row>
    <row r="16" spans="1:39" s="418" customFormat="1" ht="30" customHeight="1" x14ac:dyDescent="0.2">
      <c r="A16" s="416"/>
      <c r="B16" s="453"/>
      <c r="C16" s="453"/>
    </row>
    <row r="17" spans="1:50" s="418" customFormat="1" ht="30" customHeight="1" x14ac:dyDescent="0.2">
      <c r="A17" s="416"/>
      <c r="B17" s="453"/>
      <c r="C17" s="453"/>
    </row>
    <row r="18" spans="1:50" s="413" customFormat="1" ht="15" customHeight="1" x14ac:dyDescent="0.2">
      <c r="B18" s="454" t="s">
        <v>552</v>
      </c>
      <c r="C18" s="454"/>
      <c r="D18" s="419"/>
      <c r="E18" s="415"/>
      <c r="G18" s="415"/>
      <c r="H18" s="415"/>
      <c r="I18" s="415"/>
      <c r="J18" s="415"/>
      <c r="K18" s="415"/>
      <c r="M18" s="415"/>
      <c r="N18" s="415"/>
      <c r="O18" s="415"/>
      <c r="P18" s="415"/>
      <c r="Q18" s="415"/>
      <c r="R18" s="415"/>
      <c r="T18" s="415"/>
      <c r="U18" s="415"/>
      <c r="V18" s="415"/>
      <c r="W18" s="415"/>
      <c r="X18" s="415"/>
      <c r="Y18" s="415"/>
      <c r="AA18" s="415"/>
      <c r="AB18" s="415"/>
      <c r="AC18" s="415"/>
      <c r="AD18" s="415"/>
      <c r="AE18" s="415"/>
      <c r="AF18" s="415"/>
      <c r="AH18" s="415"/>
      <c r="AI18" s="415"/>
      <c r="AJ18" s="415"/>
      <c r="AK18" s="415"/>
      <c r="AL18" s="415"/>
      <c r="AM18" s="415"/>
    </row>
    <row r="19" spans="1:50" s="418" customFormat="1" ht="15" thickBot="1" x14ac:dyDescent="0.25">
      <c r="B19" s="416"/>
      <c r="C19" s="416"/>
      <c r="D19" s="416"/>
      <c r="E19" s="416"/>
      <c r="F19" s="416"/>
    </row>
    <row r="20" spans="1:50" ht="54.95" customHeight="1" x14ac:dyDescent="0.2">
      <c r="B20" s="1947" t="s">
        <v>73</v>
      </c>
      <c r="C20" s="1919"/>
      <c r="D20" s="39" t="s">
        <v>54</v>
      </c>
      <c r="E20" s="40" t="s">
        <v>55</v>
      </c>
      <c r="F20" s="40" t="s">
        <v>56</v>
      </c>
      <c r="G20" s="40" t="s">
        <v>57</v>
      </c>
      <c r="H20" s="42" t="s">
        <v>58</v>
      </c>
      <c r="I20" s="44" t="s">
        <v>64</v>
      </c>
    </row>
    <row r="21" spans="1:50" ht="99.95" customHeight="1" thickBot="1" x14ac:dyDescent="0.25">
      <c r="B21" s="1950" t="s">
        <v>65</v>
      </c>
      <c r="C21" s="1916"/>
      <c r="D21" s="27"/>
      <c r="E21" s="28"/>
      <c r="F21" s="28"/>
      <c r="G21" s="28"/>
      <c r="H21" s="45"/>
      <c r="I21" s="46"/>
    </row>
    <row r="22" spans="1:50" s="3" customFormat="1" x14ac:dyDescent="0.2">
      <c r="A22" s="418"/>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641"/>
      <c r="AJ22" s="418"/>
      <c r="AK22" s="418"/>
      <c r="AL22" s="416"/>
      <c r="AP22" s="20"/>
      <c r="AQ22" s="64"/>
      <c r="AS22" s="64"/>
      <c r="AU22" s="64"/>
      <c r="AW22" s="64"/>
    </row>
    <row r="23" spans="1:50" s="21" customFormat="1" ht="15.95" customHeight="1" x14ac:dyDescent="0.2">
      <c r="A23" s="498"/>
      <c r="B23" s="497" t="s">
        <v>101</v>
      </c>
      <c r="C23" s="497"/>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6"/>
      <c r="AH23" s="496"/>
      <c r="AI23" s="642"/>
      <c r="AJ23" s="496"/>
      <c r="AK23" s="496"/>
      <c r="AL23" s="496"/>
      <c r="AM23" s="22"/>
      <c r="AP23" s="79"/>
      <c r="AQ23" s="65"/>
      <c r="AS23" s="65"/>
      <c r="AU23" s="65"/>
      <c r="AW23" s="65"/>
    </row>
    <row r="24" spans="1:50" s="3" customFormat="1" ht="14.25" customHeight="1" x14ac:dyDescent="0.2">
      <c r="A24" s="418"/>
      <c r="B24" s="495" t="s">
        <v>558</v>
      </c>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646"/>
      <c r="AJ24" s="495"/>
      <c r="AK24" s="495"/>
      <c r="AL24" s="647"/>
      <c r="AM24" s="51"/>
      <c r="AN24" s="51"/>
      <c r="AO24" s="51"/>
      <c r="AP24" s="80"/>
      <c r="AQ24" s="64"/>
      <c r="AS24" s="64"/>
      <c r="AT24" s="51"/>
      <c r="AU24" s="58"/>
      <c r="AV24" s="51"/>
      <c r="AW24" s="58"/>
      <c r="AX24" s="51"/>
    </row>
    <row r="25" spans="1:50" s="418" customFormat="1" ht="22.5" customHeight="1" x14ac:dyDescent="0.2">
      <c r="A25" s="416"/>
      <c r="B25" s="453"/>
      <c r="C25" s="453"/>
    </row>
    <row r="26" spans="1:50" hidden="1" x14ac:dyDescent="0.2"/>
    <row r="27" spans="1:50" hidden="1" x14ac:dyDescent="0.2"/>
    <row r="28" spans="1:50" hidden="1" x14ac:dyDescent="0.2"/>
    <row r="29" spans="1:50" hidden="1" x14ac:dyDescent="0.2"/>
    <row r="30" spans="1:50" hidden="1" x14ac:dyDescent="0.2"/>
    <row r="31" spans="1:50" hidden="1" x14ac:dyDescent="0.2"/>
    <row r="32" spans="1:50"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sheetData>
  <sheetProtection password="C5B3" sheet="1" objects="1" scenarios="1" formatCells="0" formatColumns="0" formatRows="0" insertHyperlinks="0"/>
  <mergeCells count="6">
    <mergeCell ref="B9:C9"/>
    <mergeCell ref="B15:C15"/>
    <mergeCell ref="B21:C21"/>
    <mergeCell ref="B14:C14"/>
    <mergeCell ref="B10:B13"/>
    <mergeCell ref="B20:C20"/>
  </mergeCells>
  <pageMargins left="0.70866141732283472" right="0.70866141732283472" top="0.74803149606299213" bottom="0.74803149606299213" header="0.31496062992125984" footer="0.31496062992125984"/>
  <pageSetup paperSize="8" scale="76" fitToHeight="2" orientation="landscape" cellComments="asDisplayed" r:id="rId1"/>
  <headerFooter>
    <oddHeader>&amp;LFSB shadow banking exercise 2017&amp;RConfidential when completed</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L108"/>
  <sheetViews>
    <sheetView showGridLines="0" topLeftCell="A7" zoomScale="115" zoomScaleNormal="115" zoomScaleSheetLayoutView="70" workbookViewId="0">
      <selection activeCell="C35" sqref="C35:I35"/>
    </sheetView>
  </sheetViews>
  <sheetFormatPr defaultColWidth="0" defaultRowHeight="12.75" zeroHeight="1" x14ac:dyDescent="0.2"/>
  <cols>
    <col min="1" max="1" width="3.625" style="472" customWidth="1"/>
    <col min="2" max="2" width="7.875" style="471" customWidth="1"/>
    <col min="3" max="3" width="30.625" style="468" customWidth="1"/>
    <col min="4" max="5" width="45.625" style="470" customWidth="1"/>
    <col min="6" max="6" width="14.625" style="607" customWidth="1"/>
    <col min="7" max="7" width="10.125" style="607" customWidth="1"/>
    <col min="8" max="8" width="35.625" style="607" customWidth="1"/>
    <col min="9" max="11" width="45.625" style="468" customWidth="1"/>
    <col min="12" max="12" width="3.625" style="469" customWidth="1"/>
    <col min="13" max="64" width="0" style="468" hidden="1" customWidth="1"/>
    <col min="65" max="16384" width="10" style="468" hidden="1"/>
  </cols>
  <sheetData>
    <row r="1" spans="1:40" s="413" customFormat="1" ht="14.25" customHeight="1" x14ac:dyDescent="0.2">
      <c r="A1" s="414"/>
      <c r="B1" s="415"/>
      <c r="C1" s="415"/>
      <c r="D1" s="415"/>
      <c r="E1" s="415"/>
      <c r="F1" s="415"/>
      <c r="G1" s="415"/>
      <c r="H1" s="415"/>
      <c r="I1" s="415"/>
      <c r="J1" s="415"/>
      <c r="K1" s="415"/>
    </row>
    <row r="2" spans="1:40" s="3" customFormat="1" ht="19.5" customHeight="1" x14ac:dyDescent="0.2">
      <c r="A2" s="416"/>
      <c r="B2" s="13" t="s">
        <v>543</v>
      </c>
      <c r="C2" s="13"/>
      <c r="D2" s="13"/>
      <c r="E2" s="13"/>
      <c r="F2" s="622"/>
      <c r="G2" s="622"/>
      <c r="H2" s="622"/>
      <c r="I2" s="13"/>
      <c r="J2" s="13"/>
      <c r="K2" s="13"/>
      <c r="L2" s="418"/>
    </row>
    <row r="3" spans="1:40" s="418" customFormat="1" ht="9.9499999999999993" customHeight="1" x14ac:dyDescent="0.2">
      <c r="A3" s="416"/>
      <c r="B3" s="417"/>
      <c r="C3" s="417"/>
      <c r="D3" s="417"/>
      <c r="E3" s="417"/>
      <c r="F3" s="621"/>
      <c r="G3" s="621"/>
      <c r="H3" s="621"/>
      <c r="I3" s="417"/>
      <c r="J3" s="417"/>
      <c r="K3" s="417"/>
    </row>
    <row r="4" spans="1:40" s="413" customFormat="1" ht="12" customHeight="1" x14ac:dyDescent="0.2">
      <c r="B4" s="513" t="s">
        <v>498</v>
      </c>
      <c r="C4" s="419"/>
      <c r="D4" s="415"/>
      <c r="E4" s="415"/>
      <c r="I4" s="511"/>
      <c r="J4" s="415"/>
      <c r="K4" s="415"/>
      <c r="L4" s="415"/>
      <c r="N4" s="415"/>
      <c r="O4" s="415"/>
      <c r="P4" s="415"/>
      <c r="Q4" s="415"/>
      <c r="R4" s="415"/>
      <c r="S4" s="415"/>
      <c r="U4" s="415"/>
      <c r="V4" s="415"/>
      <c r="W4" s="415"/>
      <c r="X4" s="415"/>
      <c r="Y4" s="415"/>
      <c r="Z4" s="415"/>
      <c r="AB4" s="415"/>
      <c r="AC4" s="415"/>
      <c r="AD4" s="415"/>
      <c r="AE4" s="415"/>
      <c r="AF4" s="415"/>
      <c r="AG4" s="415"/>
      <c r="AI4" s="415"/>
      <c r="AJ4" s="415"/>
      <c r="AK4" s="415"/>
      <c r="AL4" s="415"/>
      <c r="AM4" s="415"/>
      <c r="AN4" s="415"/>
    </row>
    <row r="5" spans="1:40" s="506" customFormat="1" ht="12" customHeight="1" x14ac:dyDescent="0.25">
      <c r="A5" s="472"/>
      <c r="B5" s="509"/>
      <c r="C5" s="509"/>
      <c r="D5" s="509"/>
      <c r="E5" s="509"/>
      <c r="F5" s="620"/>
      <c r="G5" s="620"/>
      <c r="H5" s="620"/>
      <c r="I5" s="509"/>
      <c r="J5" s="509"/>
      <c r="K5" s="509"/>
    </row>
    <row r="6" spans="1:40" s="469" customFormat="1" ht="45" customHeight="1" x14ac:dyDescent="0.2">
      <c r="A6" s="472"/>
      <c r="B6" s="1980" t="s">
        <v>396</v>
      </c>
      <c r="C6" s="1980"/>
      <c r="D6" s="1975" t="s">
        <v>395</v>
      </c>
      <c r="E6" s="1976"/>
      <c r="F6" s="848"/>
      <c r="G6" s="849"/>
      <c r="H6" s="849"/>
      <c r="I6" s="508"/>
      <c r="J6" s="508"/>
      <c r="K6" s="507"/>
    </row>
    <row r="7" spans="1:40" s="469" customFormat="1" ht="45" customHeight="1" x14ac:dyDescent="0.2">
      <c r="A7" s="505"/>
      <c r="B7" s="1981" t="s">
        <v>394</v>
      </c>
      <c r="C7" s="1981"/>
      <c r="D7" s="1977" t="s">
        <v>393</v>
      </c>
      <c r="E7" s="1978"/>
      <c r="F7" s="849"/>
      <c r="G7" s="849"/>
      <c r="H7" s="849"/>
      <c r="I7" s="508"/>
      <c r="J7" s="508"/>
      <c r="K7" s="507"/>
    </row>
    <row r="8" spans="1:40" s="506" customFormat="1" ht="20.100000000000001" customHeight="1" x14ac:dyDescent="0.2">
      <c r="A8" s="505"/>
      <c r="B8" s="505"/>
      <c r="C8" s="484"/>
      <c r="D8" s="484"/>
      <c r="E8" s="484"/>
      <c r="F8" s="619"/>
      <c r="G8" s="619"/>
      <c r="H8" s="619"/>
      <c r="I8" s="484"/>
      <c r="J8" s="484"/>
      <c r="K8" s="484"/>
    </row>
    <row r="9" spans="1:40" ht="45" customHeight="1" x14ac:dyDescent="0.2">
      <c r="A9" s="505"/>
      <c r="B9" s="1979" t="s">
        <v>392</v>
      </c>
      <c r="C9" s="1979"/>
      <c r="D9" s="843" t="s">
        <v>391</v>
      </c>
      <c r="E9" s="844" t="s">
        <v>451</v>
      </c>
      <c r="F9" s="1955" t="s">
        <v>477</v>
      </c>
      <c r="G9" s="1956"/>
      <c r="H9" s="1957"/>
      <c r="I9" s="845" t="s">
        <v>390</v>
      </c>
      <c r="J9" s="844" t="s">
        <v>389</v>
      </c>
      <c r="K9" s="846" t="s">
        <v>388</v>
      </c>
    </row>
    <row r="10" spans="1:40" s="470" customFormat="1" ht="45" customHeight="1" x14ac:dyDescent="0.2">
      <c r="A10" s="504"/>
      <c r="B10" s="1972" t="s">
        <v>387</v>
      </c>
      <c r="C10" s="1989" t="s">
        <v>386</v>
      </c>
      <c r="D10" s="517" t="s">
        <v>421</v>
      </c>
      <c r="E10" s="517" t="s">
        <v>443</v>
      </c>
      <c r="F10" s="850" t="s">
        <v>447</v>
      </c>
      <c r="G10" s="855" t="s">
        <v>442</v>
      </c>
      <c r="H10" s="1960" t="s">
        <v>446</v>
      </c>
      <c r="I10" s="2008"/>
      <c r="J10" s="2007"/>
      <c r="K10" s="2009"/>
      <c r="L10" s="473"/>
    </row>
    <row r="11" spans="1:40" s="470" customFormat="1" ht="45" customHeight="1" x14ac:dyDescent="0.2">
      <c r="A11" s="504"/>
      <c r="B11" s="1973"/>
      <c r="C11" s="1985"/>
      <c r="D11" s="1958" t="s">
        <v>449</v>
      </c>
      <c r="E11" s="1958" t="s">
        <v>450</v>
      </c>
      <c r="F11" s="851" t="s">
        <v>445</v>
      </c>
      <c r="G11" s="856" t="s">
        <v>442</v>
      </c>
      <c r="H11" s="1961"/>
      <c r="I11" s="1969"/>
      <c r="J11" s="1962"/>
      <c r="K11" s="1971"/>
      <c r="L11" s="473"/>
    </row>
    <row r="12" spans="1:40" s="470" customFormat="1" ht="45" customHeight="1" x14ac:dyDescent="0.2">
      <c r="A12" s="504"/>
      <c r="B12" s="1973"/>
      <c r="C12" s="1985"/>
      <c r="D12" s="1958"/>
      <c r="E12" s="1958"/>
      <c r="F12" s="851" t="s">
        <v>444</v>
      </c>
      <c r="G12" s="856" t="s">
        <v>442</v>
      </c>
      <c r="H12" s="1961"/>
      <c r="I12" s="1969"/>
      <c r="J12" s="1962"/>
      <c r="K12" s="1971"/>
      <c r="L12" s="473"/>
    </row>
    <row r="13" spans="1:40" s="470" customFormat="1" ht="45" customHeight="1" x14ac:dyDescent="0.2">
      <c r="A13" s="504"/>
      <c r="B13" s="1973"/>
      <c r="C13" s="1985" t="s">
        <v>385</v>
      </c>
      <c r="D13" s="525" t="s">
        <v>421</v>
      </c>
      <c r="E13" s="525" t="s">
        <v>443</v>
      </c>
      <c r="F13" s="851" t="s">
        <v>447</v>
      </c>
      <c r="G13" s="856" t="s">
        <v>442</v>
      </c>
      <c r="H13" s="1961" t="s">
        <v>446</v>
      </c>
      <c r="I13" s="1969"/>
      <c r="J13" s="1962"/>
      <c r="K13" s="1971"/>
      <c r="L13" s="473"/>
    </row>
    <row r="14" spans="1:40" s="470" customFormat="1" ht="45" customHeight="1" x14ac:dyDescent="0.2">
      <c r="A14" s="504"/>
      <c r="B14" s="1973"/>
      <c r="C14" s="1985"/>
      <c r="D14" s="1958" t="s">
        <v>449</v>
      </c>
      <c r="E14" s="1958" t="s">
        <v>450</v>
      </c>
      <c r="F14" s="851" t="s">
        <v>445</v>
      </c>
      <c r="G14" s="856" t="s">
        <v>442</v>
      </c>
      <c r="H14" s="1961"/>
      <c r="I14" s="1969"/>
      <c r="J14" s="1962"/>
      <c r="K14" s="1971"/>
      <c r="L14" s="473"/>
    </row>
    <row r="15" spans="1:40" s="470" customFormat="1" ht="45" customHeight="1" x14ac:dyDescent="0.2">
      <c r="A15" s="503"/>
      <c r="B15" s="1973"/>
      <c r="C15" s="1985"/>
      <c r="D15" s="1958"/>
      <c r="E15" s="1958"/>
      <c r="F15" s="851" t="s">
        <v>444</v>
      </c>
      <c r="G15" s="856" t="s">
        <v>442</v>
      </c>
      <c r="H15" s="1961"/>
      <c r="I15" s="1969"/>
      <c r="J15" s="1962"/>
      <c r="K15" s="1971"/>
      <c r="L15" s="473"/>
    </row>
    <row r="16" spans="1:40" s="470" customFormat="1" ht="45" customHeight="1" x14ac:dyDescent="0.2">
      <c r="A16" s="503"/>
      <c r="B16" s="1973"/>
      <c r="C16" s="1985" t="s">
        <v>384</v>
      </c>
      <c r="D16" s="525" t="s">
        <v>421</v>
      </c>
      <c r="E16" s="525" t="s">
        <v>443</v>
      </c>
      <c r="F16" s="851" t="s">
        <v>447</v>
      </c>
      <c r="G16" s="856" t="s">
        <v>442</v>
      </c>
      <c r="H16" s="1961" t="s">
        <v>446</v>
      </c>
      <c r="I16" s="1969"/>
      <c r="J16" s="1962"/>
      <c r="K16" s="1971"/>
      <c r="L16" s="473"/>
    </row>
    <row r="17" spans="1:12" s="470" customFormat="1" ht="45" customHeight="1" x14ac:dyDescent="0.2">
      <c r="A17" s="503"/>
      <c r="B17" s="1973"/>
      <c r="C17" s="1985"/>
      <c r="D17" s="1958" t="s">
        <v>449</v>
      </c>
      <c r="E17" s="1958" t="s">
        <v>450</v>
      </c>
      <c r="F17" s="851" t="s">
        <v>445</v>
      </c>
      <c r="G17" s="856" t="s">
        <v>442</v>
      </c>
      <c r="H17" s="1961"/>
      <c r="I17" s="1969"/>
      <c r="J17" s="1962"/>
      <c r="K17" s="1971"/>
      <c r="L17" s="473"/>
    </row>
    <row r="18" spans="1:12" s="470" customFormat="1" ht="45" customHeight="1" x14ac:dyDescent="0.2">
      <c r="A18" s="503"/>
      <c r="B18" s="1973"/>
      <c r="C18" s="1985"/>
      <c r="D18" s="1958"/>
      <c r="E18" s="1958"/>
      <c r="F18" s="851" t="s">
        <v>444</v>
      </c>
      <c r="G18" s="856" t="s">
        <v>442</v>
      </c>
      <c r="H18" s="1961"/>
      <c r="I18" s="1969"/>
      <c r="J18" s="1962"/>
      <c r="K18" s="1971"/>
      <c r="L18" s="473"/>
    </row>
    <row r="19" spans="1:12" s="470" customFormat="1" ht="45" customHeight="1" x14ac:dyDescent="0.2">
      <c r="A19" s="503"/>
      <c r="B19" s="1973"/>
      <c r="C19" s="1985" t="s">
        <v>383</v>
      </c>
      <c r="D19" s="525" t="s">
        <v>421</v>
      </c>
      <c r="E19" s="525" t="s">
        <v>421</v>
      </c>
      <c r="F19" s="851" t="s">
        <v>447</v>
      </c>
      <c r="G19" s="856" t="s">
        <v>442</v>
      </c>
      <c r="H19" s="1961" t="s">
        <v>446</v>
      </c>
      <c r="I19" s="1969"/>
      <c r="J19" s="1962"/>
      <c r="K19" s="1971"/>
      <c r="L19" s="473"/>
    </row>
    <row r="20" spans="1:12" s="470" customFormat="1" ht="45" customHeight="1" x14ac:dyDescent="0.2">
      <c r="A20" s="503"/>
      <c r="B20" s="1973"/>
      <c r="C20" s="1985"/>
      <c r="D20" s="1958" t="s">
        <v>449</v>
      </c>
      <c r="E20" s="1958" t="s">
        <v>450</v>
      </c>
      <c r="F20" s="851" t="s">
        <v>445</v>
      </c>
      <c r="G20" s="856" t="s">
        <v>442</v>
      </c>
      <c r="H20" s="1961"/>
      <c r="I20" s="1969"/>
      <c r="J20" s="1962"/>
      <c r="K20" s="1971"/>
      <c r="L20" s="473"/>
    </row>
    <row r="21" spans="1:12" s="470" customFormat="1" ht="45" customHeight="1" x14ac:dyDescent="0.2">
      <c r="A21" s="502"/>
      <c r="B21" s="1974"/>
      <c r="C21" s="1986"/>
      <c r="D21" s="1959"/>
      <c r="E21" s="1959"/>
      <c r="F21" s="852" t="s">
        <v>444</v>
      </c>
      <c r="G21" s="857" t="s">
        <v>442</v>
      </c>
      <c r="H21" s="1984"/>
      <c r="I21" s="1994"/>
      <c r="J21" s="2006"/>
      <c r="K21" s="2010"/>
      <c r="L21" s="473"/>
    </row>
    <row r="22" spans="1:12" s="470" customFormat="1" ht="45" customHeight="1" x14ac:dyDescent="0.2">
      <c r="A22" s="502"/>
      <c r="B22" s="1995" t="s">
        <v>382</v>
      </c>
      <c r="C22" s="1989" t="s">
        <v>381</v>
      </c>
      <c r="D22" s="517" t="s">
        <v>421</v>
      </c>
      <c r="E22" s="517" t="s">
        <v>441</v>
      </c>
      <c r="F22" s="850" t="s">
        <v>447</v>
      </c>
      <c r="G22" s="855" t="s">
        <v>442</v>
      </c>
      <c r="H22" s="1960" t="s">
        <v>446</v>
      </c>
      <c r="I22" s="2008"/>
      <c r="J22" s="2007"/>
      <c r="K22" s="2009"/>
      <c r="L22" s="473"/>
    </row>
    <row r="23" spans="1:12" s="470" customFormat="1" ht="45" customHeight="1" x14ac:dyDescent="0.2">
      <c r="A23" s="502"/>
      <c r="B23" s="1996"/>
      <c r="C23" s="1985"/>
      <c r="D23" s="1958" t="s">
        <v>449</v>
      </c>
      <c r="E23" s="1958" t="s">
        <v>450</v>
      </c>
      <c r="F23" s="851" t="s">
        <v>445</v>
      </c>
      <c r="G23" s="856" t="s">
        <v>442</v>
      </c>
      <c r="H23" s="1961"/>
      <c r="I23" s="1969"/>
      <c r="J23" s="1962"/>
      <c r="K23" s="1971"/>
      <c r="L23" s="473"/>
    </row>
    <row r="24" spans="1:12" s="470" customFormat="1" ht="45" customHeight="1" x14ac:dyDescent="0.2">
      <c r="A24" s="502"/>
      <c r="B24" s="1996"/>
      <c r="C24" s="1985"/>
      <c r="D24" s="1958"/>
      <c r="E24" s="1958"/>
      <c r="F24" s="851" t="s">
        <v>444</v>
      </c>
      <c r="G24" s="856" t="s">
        <v>442</v>
      </c>
      <c r="H24" s="1961"/>
      <c r="I24" s="1969"/>
      <c r="J24" s="1962"/>
      <c r="K24" s="1971"/>
      <c r="L24" s="473"/>
    </row>
    <row r="25" spans="1:12" s="470" customFormat="1" ht="45" customHeight="1" x14ac:dyDescent="0.2">
      <c r="A25" s="502"/>
      <c r="B25" s="1996"/>
      <c r="C25" s="1985" t="s">
        <v>380</v>
      </c>
      <c r="D25" s="525" t="s">
        <v>421</v>
      </c>
      <c r="E25" s="525" t="s">
        <v>441</v>
      </c>
      <c r="F25" s="851" t="s">
        <v>447</v>
      </c>
      <c r="G25" s="856" t="s">
        <v>442</v>
      </c>
      <c r="H25" s="1961" t="s">
        <v>446</v>
      </c>
      <c r="I25" s="1969"/>
      <c r="J25" s="1962"/>
      <c r="K25" s="1971"/>
      <c r="L25" s="473"/>
    </row>
    <row r="26" spans="1:12" s="470" customFormat="1" ht="45" customHeight="1" x14ac:dyDescent="0.2">
      <c r="A26" s="502"/>
      <c r="B26" s="1996"/>
      <c r="C26" s="1985"/>
      <c r="D26" s="1958" t="s">
        <v>449</v>
      </c>
      <c r="E26" s="1958" t="s">
        <v>450</v>
      </c>
      <c r="F26" s="851" t="s">
        <v>445</v>
      </c>
      <c r="G26" s="856" t="s">
        <v>442</v>
      </c>
      <c r="H26" s="1961"/>
      <c r="I26" s="1969"/>
      <c r="J26" s="1962"/>
      <c r="K26" s="1971"/>
      <c r="L26" s="473"/>
    </row>
    <row r="27" spans="1:12" s="470" customFormat="1" ht="45" customHeight="1" x14ac:dyDescent="0.2">
      <c r="A27" s="502"/>
      <c r="B27" s="1996"/>
      <c r="C27" s="1985"/>
      <c r="D27" s="1958"/>
      <c r="E27" s="1958"/>
      <c r="F27" s="851" t="s">
        <v>444</v>
      </c>
      <c r="G27" s="856" t="s">
        <v>442</v>
      </c>
      <c r="H27" s="1961"/>
      <c r="I27" s="1969"/>
      <c r="J27" s="1962"/>
      <c r="K27" s="1971"/>
      <c r="L27" s="473"/>
    </row>
    <row r="28" spans="1:12" s="470" customFormat="1" ht="45" customHeight="1" x14ac:dyDescent="0.2">
      <c r="A28" s="502"/>
      <c r="B28" s="1996"/>
      <c r="C28" s="1985" t="s">
        <v>379</v>
      </c>
      <c r="D28" s="525" t="s">
        <v>421</v>
      </c>
      <c r="E28" s="525" t="s">
        <v>441</v>
      </c>
      <c r="F28" s="851" t="s">
        <v>447</v>
      </c>
      <c r="G28" s="856" t="s">
        <v>442</v>
      </c>
      <c r="H28" s="1961" t="s">
        <v>446</v>
      </c>
      <c r="I28" s="1969"/>
      <c r="J28" s="1962"/>
      <c r="K28" s="1971"/>
      <c r="L28" s="473"/>
    </row>
    <row r="29" spans="1:12" s="470" customFormat="1" ht="45" customHeight="1" x14ac:dyDescent="0.2">
      <c r="A29" s="502"/>
      <c r="B29" s="1996"/>
      <c r="C29" s="1985"/>
      <c r="D29" s="1958" t="s">
        <v>449</v>
      </c>
      <c r="E29" s="1958" t="s">
        <v>450</v>
      </c>
      <c r="F29" s="851" t="s">
        <v>445</v>
      </c>
      <c r="G29" s="856" t="s">
        <v>442</v>
      </c>
      <c r="H29" s="1961"/>
      <c r="I29" s="1969"/>
      <c r="J29" s="1962"/>
      <c r="K29" s="1971"/>
      <c r="L29" s="473"/>
    </row>
    <row r="30" spans="1:12" s="470" customFormat="1" ht="45" customHeight="1" x14ac:dyDescent="0.2">
      <c r="A30" s="502"/>
      <c r="B30" s="1997"/>
      <c r="C30" s="1986"/>
      <c r="D30" s="1959"/>
      <c r="E30" s="1959"/>
      <c r="F30" s="852" t="s">
        <v>444</v>
      </c>
      <c r="G30" s="857" t="s">
        <v>442</v>
      </c>
      <c r="H30" s="1984"/>
      <c r="I30" s="1994"/>
      <c r="J30" s="2006"/>
      <c r="K30" s="2010"/>
      <c r="L30" s="473"/>
    </row>
    <row r="31" spans="1:12" s="470" customFormat="1" ht="45" customHeight="1" x14ac:dyDescent="0.2">
      <c r="A31" s="502"/>
      <c r="B31" s="2000" t="s">
        <v>378</v>
      </c>
      <c r="C31" s="2001"/>
      <c r="D31" s="517" t="s">
        <v>421</v>
      </c>
      <c r="E31" s="517" t="s">
        <v>440</v>
      </c>
      <c r="F31" s="850" t="s">
        <v>447</v>
      </c>
      <c r="G31" s="855" t="s">
        <v>442</v>
      </c>
      <c r="H31" s="1960" t="s">
        <v>446</v>
      </c>
      <c r="I31" s="2008"/>
      <c r="J31" s="2007"/>
      <c r="K31" s="2009"/>
      <c r="L31" s="473"/>
    </row>
    <row r="32" spans="1:12" s="470" customFormat="1" ht="45" customHeight="1" x14ac:dyDescent="0.2">
      <c r="A32" s="502"/>
      <c r="B32" s="2002"/>
      <c r="C32" s="2003"/>
      <c r="D32" s="1958" t="s">
        <v>449</v>
      </c>
      <c r="E32" s="1958" t="s">
        <v>450</v>
      </c>
      <c r="F32" s="851" t="s">
        <v>445</v>
      </c>
      <c r="G32" s="856" t="s">
        <v>442</v>
      </c>
      <c r="H32" s="1961"/>
      <c r="I32" s="1969"/>
      <c r="J32" s="1962"/>
      <c r="K32" s="1971"/>
      <c r="L32" s="473"/>
    </row>
    <row r="33" spans="1:30" s="470" customFormat="1" ht="45" customHeight="1" x14ac:dyDescent="0.2">
      <c r="A33" s="502"/>
      <c r="B33" s="2004"/>
      <c r="C33" s="2005"/>
      <c r="D33" s="1959"/>
      <c r="E33" s="1959"/>
      <c r="F33" s="852" t="s">
        <v>444</v>
      </c>
      <c r="G33" s="857" t="s">
        <v>442</v>
      </c>
      <c r="H33" s="1984"/>
      <c r="I33" s="1994"/>
      <c r="J33" s="2006"/>
      <c r="K33" s="2010"/>
      <c r="L33" s="473"/>
    </row>
    <row r="34" spans="1:30" s="470" customFormat="1" ht="45" customHeight="1" x14ac:dyDescent="0.2">
      <c r="A34" s="502"/>
      <c r="B34" s="2000" t="s">
        <v>377</v>
      </c>
      <c r="C34" s="2001"/>
      <c r="D34" s="517" t="s">
        <v>421</v>
      </c>
      <c r="E34" s="517" t="s">
        <v>482</v>
      </c>
      <c r="F34" s="850" t="s">
        <v>447</v>
      </c>
      <c r="G34" s="855" t="s">
        <v>442</v>
      </c>
      <c r="H34" s="1960" t="s">
        <v>446</v>
      </c>
      <c r="I34" s="2008"/>
      <c r="J34" s="2007"/>
      <c r="K34" s="2009"/>
      <c r="L34" s="473"/>
    </row>
    <row r="35" spans="1:30" s="470" customFormat="1" ht="45" customHeight="1" x14ac:dyDescent="0.2">
      <c r="A35" s="502"/>
      <c r="B35" s="2002"/>
      <c r="C35" s="2003"/>
      <c r="D35" s="1958" t="s">
        <v>449</v>
      </c>
      <c r="E35" s="1958" t="s">
        <v>450</v>
      </c>
      <c r="F35" s="851" t="s">
        <v>445</v>
      </c>
      <c r="G35" s="856" t="s">
        <v>442</v>
      </c>
      <c r="H35" s="1961"/>
      <c r="I35" s="1969"/>
      <c r="J35" s="1962"/>
      <c r="K35" s="1971"/>
      <c r="L35" s="473"/>
    </row>
    <row r="36" spans="1:30" s="499" customFormat="1" ht="45" customHeight="1" x14ac:dyDescent="0.2">
      <c r="A36" s="502"/>
      <c r="B36" s="2004"/>
      <c r="C36" s="2005"/>
      <c r="D36" s="1959"/>
      <c r="E36" s="1959"/>
      <c r="F36" s="852" t="s">
        <v>444</v>
      </c>
      <c r="G36" s="857" t="s">
        <v>442</v>
      </c>
      <c r="H36" s="1984"/>
      <c r="I36" s="1994"/>
      <c r="J36" s="2006"/>
      <c r="K36" s="2010"/>
      <c r="L36" s="473"/>
    </row>
    <row r="37" spans="1:30" s="499" customFormat="1" ht="45" customHeight="1" x14ac:dyDescent="0.2">
      <c r="A37" s="501"/>
      <c r="B37" s="1990" t="s">
        <v>376</v>
      </c>
      <c r="C37" s="1993" t="s">
        <v>478</v>
      </c>
      <c r="D37" s="1998" t="s">
        <v>448</v>
      </c>
      <c r="E37" s="1999"/>
      <c r="F37" s="850" t="s">
        <v>447</v>
      </c>
      <c r="G37" s="855" t="s">
        <v>442</v>
      </c>
      <c r="H37" s="1960" t="s">
        <v>476</v>
      </c>
      <c r="I37" s="2008"/>
      <c r="J37" s="2007"/>
      <c r="K37" s="2009"/>
      <c r="L37" s="500"/>
    </row>
    <row r="38" spans="1:30" s="499" customFormat="1" ht="45" customHeight="1" x14ac:dyDescent="0.2">
      <c r="A38" s="501"/>
      <c r="B38" s="1991"/>
      <c r="C38" s="1982"/>
      <c r="D38" s="1987"/>
      <c r="E38" s="1966"/>
      <c r="F38" s="851" t="s">
        <v>445</v>
      </c>
      <c r="G38" s="856" t="s">
        <v>442</v>
      </c>
      <c r="H38" s="1961"/>
      <c r="I38" s="1969"/>
      <c r="J38" s="1962"/>
      <c r="K38" s="1971"/>
      <c r="L38" s="500"/>
    </row>
    <row r="39" spans="1:30" s="499" customFormat="1" ht="45" customHeight="1" x14ac:dyDescent="0.2">
      <c r="A39" s="501"/>
      <c r="B39" s="1991"/>
      <c r="C39" s="1982"/>
      <c r="D39" s="1987"/>
      <c r="E39" s="1966"/>
      <c r="F39" s="851" t="s">
        <v>444</v>
      </c>
      <c r="G39" s="856" t="s">
        <v>442</v>
      </c>
      <c r="H39" s="1961"/>
      <c r="I39" s="1969"/>
      <c r="J39" s="1962"/>
      <c r="K39" s="1971"/>
      <c r="L39" s="500"/>
    </row>
    <row r="40" spans="1:30" s="499" customFormat="1" ht="45" customHeight="1" x14ac:dyDescent="0.2">
      <c r="A40" s="501"/>
      <c r="B40" s="1991"/>
      <c r="C40" s="1982" t="s">
        <v>478</v>
      </c>
      <c r="D40" s="1987" t="s">
        <v>448</v>
      </c>
      <c r="E40" s="1966"/>
      <c r="F40" s="851" t="s">
        <v>447</v>
      </c>
      <c r="G40" s="856" t="s">
        <v>442</v>
      </c>
      <c r="H40" s="1961" t="s">
        <v>476</v>
      </c>
      <c r="I40" s="1969"/>
      <c r="J40" s="1962"/>
      <c r="K40" s="1971"/>
      <c r="L40" s="500"/>
    </row>
    <row r="41" spans="1:30" s="499" customFormat="1" ht="45" customHeight="1" x14ac:dyDescent="0.2">
      <c r="A41" s="501"/>
      <c r="B41" s="1991"/>
      <c r="C41" s="1982"/>
      <c r="D41" s="1987"/>
      <c r="E41" s="1966"/>
      <c r="F41" s="851" t="s">
        <v>445</v>
      </c>
      <c r="G41" s="856" t="s">
        <v>442</v>
      </c>
      <c r="H41" s="1961"/>
      <c r="I41" s="1969"/>
      <c r="J41" s="1962"/>
      <c r="K41" s="1971"/>
      <c r="L41" s="500"/>
    </row>
    <row r="42" spans="1:30" s="499" customFormat="1" ht="45" customHeight="1" x14ac:dyDescent="0.2">
      <c r="A42" s="501"/>
      <c r="B42" s="1991"/>
      <c r="C42" s="1982"/>
      <c r="D42" s="1987"/>
      <c r="E42" s="1966"/>
      <c r="F42" s="851" t="s">
        <v>444</v>
      </c>
      <c r="G42" s="856" t="s">
        <v>442</v>
      </c>
      <c r="H42" s="1961"/>
      <c r="I42" s="1969"/>
      <c r="J42" s="1962"/>
      <c r="K42" s="1971"/>
      <c r="L42" s="500"/>
    </row>
    <row r="43" spans="1:30" s="499" customFormat="1" ht="45" customHeight="1" x14ac:dyDescent="0.2">
      <c r="A43" s="501"/>
      <c r="B43" s="1991"/>
      <c r="C43" s="1982" t="s">
        <v>478</v>
      </c>
      <c r="D43" s="1987" t="s">
        <v>448</v>
      </c>
      <c r="E43" s="1966"/>
      <c r="F43" s="851" t="s">
        <v>447</v>
      </c>
      <c r="G43" s="856" t="s">
        <v>442</v>
      </c>
      <c r="H43" s="1961" t="s">
        <v>476</v>
      </c>
      <c r="I43" s="1969"/>
      <c r="J43" s="1962"/>
      <c r="K43" s="1964"/>
      <c r="L43" s="500"/>
    </row>
    <row r="44" spans="1:30" s="499" customFormat="1" ht="45" customHeight="1" x14ac:dyDescent="0.2">
      <c r="A44" s="501"/>
      <c r="B44" s="1991"/>
      <c r="C44" s="1982"/>
      <c r="D44" s="1987"/>
      <c r="E44" s="1966"/>
      <c r="F44" s="851" t="s">
        <v>445</v>
      </c>
      <c r="G44" s="856" t="s">
        <v>442</v>
      </c>
      <c r="H44" s="1961"/>
      <c r="I44" s="1969"/>
      <c r="J44" s="1962"/>
      <c r="K44" s="1964"/>
      <c r="L44" s="500"/>
    </row>
    <row r="45" spans="1:30" s="499" customFormat="1" ht="45" customHeight="1" thickBot="1" x14ac:dyDescent="0.25">
      <c r="A45" s="501"/>
      <c r="B45" s="1992"/>
      <c r="C45" s="1983"/>
      <c r="D45" s="1988"/>
      <c r="E45" s="1967"/>
      <c r="F45" s="853" t="s">
        <v>444</v>
      </c>
      <c r="G45" s="858" t="s">
        <v>442</v>
      </c>
      <c r="H45" s="1968"/>
      <c r="I45" s="1970"/>
      <c r="J45" s="1963"/>
      <c r="K45" s="1965"/>
      <c r="L45" s="500"/>
    </row>
    <row r="46" spans="1:30" s="418" customFormat="1" ht="14.25" x14ac:dyDescent="0.2">
      <c r="F46" s="496"/>
      <c r="G46" s="496"/>
      <c r="H46" s="496"/>
      <c r="I46" s="416"/>
      <c r="J46" s="416"/>
      <c r="K46" s="416"/>
      <c r="L46" s="416"/>
      <c r="M46" s="416"/>
      <c r="N46" s="416"/>
      <c r="O46" s="416"/>
      <c r="P46" s="416"/>
      <c r="Q46" s="416"/>
      <c r="R46" s="416"/>
      <c r="S46" s="416"/>
      <c r="T46" s="416"/>
      <c r="U46" s="416"/>
      <c r="V46" s="416"/>
      <c r="W46" s="416"/>
      <c r="X46" s="416"/>
      <c r="Y46" s="416"/>
      <c r="Z46" s="416"/>
      <c r="AA46" s="416"/>
      <c r="AB46" s="416"/>
      <c r="AC46" s="416"/>
      <c r="AD46" s="416"/>
    </row>
    <row r="47" spans="1:30" s="496" customFormat="1" ht="15.95" customHeight="1" x14ac:dyDescent="0.2">
      <c r="A47" s="498"/>
      <c r="B47" s="497" t="s">
        <v>101</v>
      </c>
      <c r="E47" s="497"/>
      <c r="J47" s="497"/>
    </row>
    <row r="48" spans="1:30" s="418" customFormat="1" ht="14.25" customHeight="1" x14ac:dyDescent="0.2">
      <c r="B48" s="495" t="s">
        <v>375</v>
      </c>
      <c r="D48" s="495"/>
      <c r="E48" s="495"/>
      <c r="F48" s="496"/>
      <c r="G48" s="496"/>
      <c r="H48" s="496"/>
      <c r="I48" s="495"/>
      <c r="J48" s="495"/>
      <c r="L48" s="495"/>
      <c r="N48" s="495"/>
      <c r="P48" s="495"/>
      <c r="R48" s="495"/>
      <c r="T48" s="495"/>
      <c r="V48" s="495"/>
      <c r="X48" s="495"/>
      <c r="Z48" s="495"/>
      <c r="AB48" s="495"/>
      <c r="AD48" s="495"/>
    </row>
    <row r="49" spans="1:42" s="413" customFormat="1" ht="14.25" x14ac:dyDescent="0.2">
      <c r="B49" s="415" t="s">
        <v>549</v>
      </c>
      <c r="C49" s="415"/>
      <c r="D49" s="415"/>
      <c r="E49" s="415"/>
      <c r="F49" s="618"/>
      <c r="G49" s="618"/>
      <c r="H49" s="618"/>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row>
    <row r="50" spans="1:42" s="469" customFormat="1" ht="20.100000000000001" customHeight="1" x14ac:dyDescent="0.2">
      <c r="A50" s="472"/>
      <c r="B50" s="474"/>
      <c r="C50" s="487"/>
      <c r="D50" s="490"/>
      <c r="E50" s="490"/>
      <c r="F50" s="496"/>
      <c r="G50" s="496"/>
      <c r="H50" s="496"/>
      <c r="I50" s="488"/>
      <c r="J50" s="488"/>
      <c r="K50" s="487"/>
    </row>
    <row r="51" spans="1:42" s="469" customFormat="1" ht="20.100000000000001" hidden="1" customHeight="1" x14ac:dyDescent="0.2">
      <c r="A51" s="472"/>
      <c r="B51" s="854" t="s">
        <v>421</v>
      </c>
      <c r="C51" s="493"/>
      <c r="D51" s="854" t="s">
        <v>443</v>
      </c>
      <c r="E51" s="490"/>
      <c r="F51" s="617"/>
      <c r="G51" s="663" t="s">
        <v>442</v>
      </c>
      <c r="H51" s="516" t="s">
        <v>441</v>
      </c>
      <c r="I51" s="516" t="s">
        <v>440</v>
      </c>
      <c r="J51" s="516" t="s">
        <v>482</v>
      </c>
      <c r="K51" s="487"/>
    </row>
    <row r="52" spans="1:42" s="469" customFormat="1" ht="20.100000000000001" hidden="1" customHeight="1" x14ac:dyDescent="0.2">
      <c r="A52" s="472"/>
      <c r="B52" s="629" t="s">
        <v>479</v>
      </c>
      <c r="C52" s="492"/>
      <c r="D52" s="492" t="s">
        <v>374</v>
      </c>
      <c r="E52" s="490"/>
      <c r="F52" s="415"/>
      <c r="G52" s="629" t="s">
        <v>439</v>
      </c>
      <c r="H52" s="492" t="s">
        <v>438</v>
      </c>
      <c r="I52" s="492" t="s">
        <v>437</v>
      </c>
      <c r="J52" s="492" t="s">
        <v>438</v>
      </c>
      <c r="K52" s="487"/>
    </row>
    <row r="53" spans="1:42" s="469" customFormat="1" ht="20.100000000000001" hidden="1" customHeight="1" x14ac:dyDescent="0.2">
      <c r="A53" s="472"/>
      <c r="B53" s="629" t="s">
        <v>480</v>
      </c>
      <c r="C53" s="492"/>
      <c r="D53" s="491" t="s">
        <v>475</v>
      </c>
      <c r="E53" s="490"/>
      <c r="F53" s="616"/>
      <c r="G53" s="661" t="s">
        <v>436</v>
      </c>
      <c r="H53" s="492" t="s">
        <v>435</v>
      </c>
      <c r="I53" s="492" t="s">
        <v>434</v>
      </c>
      <c r="J53" s="492" t="s">
        <v>435</v>
      </c>
      <c r="K53" s="487"/>
    </row>
    <row r="54" spans="1:42" s="469" customFormat="1" ht="20.100000000000001" hidden="1" customHeight="1" x14ac:dyDescent="0.2">
      <c r="A54" s="472"/>
      <c r="B54" s="629" t="s">
        <v>481</v>
      </c>
      <c r="C54" s="492"/>
      <c r="D54" s="491" t="s">
        <v>373</v>
      </c>
      <c r="E54" s="490"/>
      <c r="F54" s="616"/>
      <c r="G54" s="492"/>
      <c r="H54" s="492" t="s">
        <v>433</v>
      </c>
      <c r="I54" s="492"/>
      <c r="J54" s="492" t="s">
        <v>433</v>
      </c>
      <c r="K54" s="487"/>
    </row>
    <row r="55" spans="1:42" s="469" customFormat="1" ht="14.25" x14ac:dyDescent="0.2">
      <c r="A55" s="483"/>
      <c r="B55" s="474"/>
      <c r="C55" s="484"/>
      <c r="D55" s="486"/>
      <c r="E55" s="486"/>
      <c r="F55" s="616"/>
      <c r="G55" s="616"/>
      <c r="H55" s="616"/>
      <c r="I55" s="484"/>
      <c r="J55" s="484"/>
      <c r="K55" s="484"/>
    </row>
    <row r="56" spans="1:42" s="469" customFormat="1" ht="14.25" hidden="1" x14ac:dyDescent="0.2">
      <c r="A56" s="483"/>
      <c r="B56" s="474"/>
      <c r="C56" s="482"/>
      <c r="D56" s="479"/>
      <c r="E56" s="479"/>
      <c r="F56" s="616"/>
      <c r="G56" s="616"/>
      <c r="H56" s="616"/>
      <c r="I56" s="482"/>
      <c r="J56" s="482"/>
      <c r="K56" s="482"/>
    </row>
    <row r="57" spans="1:42" s="469" customFormat="1" ht="14.25" hidden="1" x14ac:dyDescent="0.2">
      <c r="A57" s="483"/>
      <c r="B57" s="474"/>
      <c r="C57" s="482"/>
      <c r="D57" s="479"/>
      <c r="E57" s="479"/>
      <c r="F57" s="616"/>
      <c r="G57" s="616"/>
      <c r="H57" s="616"/>
      <c r="I57" s="482"/>
      <c r="J57" s="482"/>
      <c r="K57" s="482"/>
    </row>
    <row r="58" spans="1:42" s="469" customFormat="1" hidden="1" x14ac:dyDescent="0.2">
      <c r="A58" s="472"/>
      <c r="B58" s="474"/>
      <c r="C58" s="482"/>
      <c r="D58" s="479"/>
      <c r="E58" s="479"/>
      <c r="F58" s="615"/>
      <c r="G58" s="615"/>
      <c r="H58" s="615"/>
      <c r="I58" s="482"/>
      <c r="J58" s="482"/>
      <c r="K58" s="482"/>
    </row>
    <row r="59" spans="1:42" s="469" customFormat="1" hidden="1" x14ac:dyDescent="0.2">
      <c r="A59" s="472"/>
      <c r="B59" s="474"/>
      <c r="C59" s="482"/>
      <c r="D59" s="479"/>
      <c r="E59" s="479"/>
      <c r="F59" s="612"/>
      <c r="G59" s="612"/>
      <c r="H59" s="612"/>
      <c r="I59" s="482"/>
      <c r="J59" s="482"/>
      <c r="K59" s="482"/>
    </row>
    <row r="60" spans="1:42" s="469" customFormat="1" hidden="1" x14ac:dyDescent="0.2">
      <c r="A60" s="472"/>
      <c r="B60" s="474"/>
      <c r="C60" s="482"/>
      <c r="D60" s="479"/>
      <c r="E60" s="479"/>
      <c r="F60" s="612"/>
      <c r="G60" s="612"/>
      <c r="H60" s="612"/>
      <c r="I60" s="482"/>
      <c r="J60" s="482"/>
      <c r="K60" s="482"/>
    </row>
    <row r="61" spans="1:42" s="469" customFormat="1" hidden="1" x14ac:dyDescent="0.2">
      <c r="A61" s="472"/>
      <c r="B61" s="474"/>
      <c r="C61" s="478"/>
      <c r="D61" s="480"/>
      <c r="E61" s="480"/>
      <c r="F61" s="612"/>
      <c r="G61" s="612"/>
      <c r="H61" s="612"/>
      <c r="I61" s="478"/>
      <c r="J61" s="478"/>
      <c r="K61" s="478"/>
    </row>
    <row r="62" spans="1:42" s="469" customFormat="1" ht="15" hidden="1" customHeight="1" x14ac:dyDescent="0.2">
      <c r="A62" s="472"/>
      <c r="B62" s="474"/>
      <c r="C62" s="482"/>
      <c r="D62" s="481"/>
      <c r="E62" s="481"/>
      <c r="F62" s="612"/>
      <c r="G62" s="612"/>
      <c r="H62" s="612"/>
      <c r="I62" s="482"/>
      <c r="J62" s="482"/>
      <c r="K62" s="482"/>
    </row>
    <row r="63" spans="1:42" s="469" customFormat="1" ht="15" hidden="1" customHeight="1" x14ac:dyDescent="0.2">
      <c r="A63" s="472"/>
      <c r="B63" s="658"/>
      <c r="C63" s="658"/>
      <c r="D63" s="658"/>
      <c r="E63" s="658"/>
      <c r="F63" s="612"/>
      <c r="G63" s="612"/>
      <c r="H63" s="612"/>
      <c r="I63" s="658"/>
      <c r="J63" s="658"/>
      <c r="K63" s="658"/>
    </row>
    <row r="64" spans="1:42" s="469" customFormat="1" ht="15" hidden="1" customHeight="1" x14ac:dyDescent="0.2">
      <c r="A64" s="472"/>
      <c r="B64" s="658"/>
      <c r="C64" s="658"/>
      <c r="D64" s="658"/>
      <c r="E64" s="658"/>
      <c r="F64" s="613"/>
      <c r="G64" s="613"/>
      <c r="H64" s="613"/>
      <c r="I64" s="658"/>
      <c r="J64" s="658"/>
      <c r="K64" s="658"/>
    </row>
    <row r="65" spans="1:11" s="469" customFormat="1" ht="14.25" hidden="1" customHeight="1" x14ac:dyDescent="0.2">
      <c r="A65" s="472"/>
      <c r="B65" s="474"/>
      <c r="C65" s="482"/>
      <c r="D65" s="479"/>
      <c r="E65" s="479"/>
      <c r="F65" s="614"/>
      <c r="G65" s="614"/>
      <c r="H65" s="614"/>
      <c r="I65" s="482"/>
      <c r="J65" s="482"/>
      <c r="K65" s="482"/>
    </row>
    <row r="66" spans="1:11" s="469" customFormat="1" ht="14.25" hidden="1" customHeight="1" x14ac:dyDescent="0.2">
      <c r="A66" s="472"/>
      <c r="B66" s="474"/>
      <c r="C66" s="482"/>
      <c r="D66" s="479"/>
      <c r="E66" s="479"/>
      <c r="F66" s="658"/>
      <c r="G66" s="658"/>
      <c r="H66" s="658"/>
      <c r="I66" s="482"/>
      <c r="J66" s="482"/>
      <c r="K66" s="482"/>
    </row>
    <row r="67" spans="1:11" s="469" customFormat="1" ht="14.25" hidden="1" customHeight="1" x14ac:dyDescent="0.2">
      <c r="A67" s="472"/>
      <c r="B67" s="474"/>
      <c r="C67" s="478"/>
      <c r="D67" s="479"/>
      <c r="E67" s="479"/>
      <c r="F67" s="658"/>
      <c r="G67" s="658"/>
      <c r="H67" s="658"/>
      <c r="I67" s="478"/>
      <c r="J67" s="478"/>
      <c r="K67" s="478"/>
    </row>
    <row r="68" spans="1:11" s="469" customFormat="1" ht="14.25" hidden="1" customHeight="1" x14ac:dyDescent="0.2">
      <c r="A68" s="472"/>
      <c r="B68" s="474"/>
      <c r="C68" s="478"/>
      <c r="D68" s="479"/>
      <c r="E68" s="479"/>
      <c r="F68" s="612"/>
      <c r="G68" s="612"/>
      <c r="H68" s="612"/>
      <c r="I68" s="478"/>
      <c r="J68" s="478"/>
      <c r="K68" s="478"/>
    </row>
    <row r="69" spans="1:11" s="469" customFormat="1" hidden="1" x14ac:dyDescent="0.2">
      <c r="A69" s="472"/>
      <c r="B69" s="474"/>
      <c r="C69" s="478"/>
      <c r="D69" s="480"/>
      <c r="E69" s="480"/>
      <c r="F69" s="612"/>
      <c r="G69" s="612"/>
      <c r="H69" s="612"/>
      <c r="I69" s="478"/>
      <c r="J69" s="478"/>
      <c r="K69" s="478"/>
    </row>
    <row r="70" spans="1:11" s="469" customFormat="1" hidden="1" x14ac:dyDescent="0.2">
      <c r="A70" s="472"/>
      <c r="B70" s="474"/>
      <c r="C70" s="478"/>
      <c r="D70" s="481"/>
      <c r="E70" s="481"/>
      <c r="F70" s="612"/>
      <c r="G70" s="612"/>
      <c r="H70" s="612"/>
      <c r="I70" s="478"/>
      <c r="J70" s="478"/>
      <c r="K70" s="478"/>
    </row>
    <row r="71" spans="1:11" s="469" customFormat="1" hidden="1" x14ac:dyDescent="0.2">
      <c r="A71" s="472"/>
      <c r="B71" s="474"/>
      <c r="C71" s="478"/>
      <c r="D71" s="480"/>
      <c r="E71" s="480"/>
      <c r="F71" s="612"/>
      <c r="G71" s="612"/>
      <c r="H71" s="612"/>
      <c r="I71" s="478"/>
      <c r="J71" s="478"/>
      <c r="K71" s="478"/>
    </row>
    <row r="72" spans="1:11" s="469" customFormat="1" hidden="1" x14ac:dyDescent="0.2">
      <c r="A72" s="472"/>
      <c r="B72" s="474"/>
      <c r="C72" s="478"/>
      <c r="D72" s="479"/>
      <c r="E72" s="479"/>
      <c r="F72" s="613"/>
      <c r="G72" s="613"/>
      <c r="H72" s="613"/>
      <c r="I72" s="478"/>
      <c r="J72" s="478"/>
      <c r="K72" s="478"/>
    </row>
    <row r="73" spans="1:11" s="469" customFormat="1" hidden="1" x14ac:dyDescent="0.2">
      <c r="A73" s="472"/>
      <c r="B73" s="474"/>
      <c r="C73" s="478"/>
      <c r="D73" s="479"/>
      <c r="E73" s="479"/>
      <c r="F73" s="614"/>
      <c r="G73" s="614"/>
      <c r="H73" s="614"/>
      <c r="I73" s="478"/>
      <c r="J73" s="478"/>
      <c r="K73" s="478"/>
    </row>
    <row r="74" spans="1:11" s="469" customFormat="1" hidden="1" x14ac:dyDescent="0.2">
      <c r="A74" s="472"/>
      <c r="B74" s="474"/>
      <c r="C74" s="478"/>
      <c r="D74" s="479"/>
      <c r="E74" s="479"/>
      <c r="F74" s="613"/>
      <c r="G74" s="613"/>
      <c r="H74" s="613"/>
      <c r="I74" s="478"/>
      <c r="J74" s="478"/>
      <c r="K74" s="478"/>
    </row>
    <row r="75" spans="1:11" s="469" customFormat="1" hidden="1" x14ac:dyDescent="0.2">
      <c r="A75" s="472"/>
      <c r="B75" s="474"/>
      <c r="C75" s="478"/>
      <c r="D75" s="479"/>
      <c r="E75" s="479"/>
      <c r="F75" s="612"/>
      <c r="G75" s="612"/>
      <c r="H75" s="612"/>
      <c r="I75" s="478"/>
      <c r="J75" s="478"/>
      <c r="K75" s="478"/>
    </row>
    <row r="76" spans="1:11" s="469" customFormat="1" hidden="1" x14ac:dyDescent="0.2">
      <c r="A76" s="472"/>
      <c r="B76" s="474"/>
      <c r="C76" s="478"/>
      <c r="D76" s="479"/>
      <c r="E76" s="479"/>
      <c r="F76" s="612"/>
      <c r="G76" s="612"/>
      <c r="H76" s="612"/>
      <c r="I76" s="478"/>
      <c r="J76" s="478"/>
      <c r="K76" s="478"/>
    </row>
    <row r="77" spans="1:11" s="469" customFormat="1" hidden="1" x14ac:dyDescent="0.2">
      <c r="A77" s="472"/>
      <c r="B77" s="474"/>
      <c r="D77" s="476"/>
      <c r="E77" s="476"/>
      <c r="F77" s="612"/>
      <c r="G77" s="612"/>
      <c r="H77" s="612"/>
      <c r="I77" s="478"/>
      <c r="J77" s="478"/>
    </row>
    <row r="78" spans="1:11" s="469" customFormat="1" hidden="1" x14ac:dyDescent="0.2">
      <c r="A78" s="472"/>
      <c r="B78" s="474"/>
      <c r="D78" s="477"/>
      <c r="E78" s="477"/>
      <c r="F78" s="612"/>
      <c r="G78" s="612"/>
      <c r="H78" s="612"/>
      <c r="I78" s="478"/>
      <c r="J78" s="478"/>
    </row>
    <row r="79" spans="1:11" s="469" customFormat="1" hidden="1" x14ac:dyDescent="0.2">
      <c r="A79" s="472"/>
      <c r="B79" s="474"/>
      <c r="D79" s="476"/>
      <c r="E79" s="476"/>
      <c r="F79" s="612"/>
      <c r="G79" s="612"/>
      <c r="H79" s="612"/>
      <c r="I79" s="478"/>
      <c r="J79" s="478"/>
    </row>
    <row r="80" spans="1:11" s="469" customFormat="1" hidden="1" x14ac:dyDescent="0.2">
      <c r="A80" s="472"/>
      <c r="B80" s="474"/>
      <c r="D80" s="475"/>
      <c r="E80" s="475"/>
      <c r="F80" s="610"/>
      <c r="G80" s="613"/>
      <c r="H80" s="613"/>
      <c r="I80" s="478"/>
      <c r="J80" s="478"/>
    </row>
    <row r="81" spans="1:10" s="469" customFormat="1" hidden="1" x14ac:dyDescent="0.2">
      <c r="A81" s="472"/>
      <c r="B81" s="474"/>
      <c r="D81" s="475"/>
      <c r="E81" s="475"/>
      <c r="F81" s="611"/>
      <c r="G81" s="614"/>
      <c r="H81" s="614"/>
      <c r="I81" s="478"/>
      <c r="J81" s="478"/>
    </row>
    <row r="82" spans="1:10" s="469" customFormat="1" hidden="1" x14ac:dyDescent="0.2">
      <c r="A82" s="472"/>
      <c r="B82" s="474"/>
      <c r="D82" s="475"/>
      <c r="E82" s="475"/>
      <c r="F82" s="610"/>
      <c r="G82" s="613"/>
      <c r="H82" s="613"/>
      <c r="I82" s="478"/>
      <c r="J82" s="478"/>
    </row>
    <row r="83" spans="1:10" s="469" customFormat="1" hidden="1" x14ac:dyDescent="0.2">
      <c r="A83" s="472"/>
      <c r="B83" s="474"/>
      <c r="D83" s="473"/>
      <c r="E83" s="473"/>
      <c r="F83" s="609"/>
      <c r="G83" s="612"/>
      <c r="H83" s="612"/>
      <c r="I83" s="478"/>
      <c r="J83" s="478"/>
    </row>
    <row r="84" spans="1:10" s="469" customFormat="1" hidden="1" x14ac:dyDescent="0.2">
      <c r="A84" s="472"/>
      <c r="B84" s="474"/>
      <c r="D84" s="473"/>
      <c r="E84" s="473"/>
      <c r="F84" s="609"/>
      <c r="G84" s="612"/>
      <c r="H84" s="612"/>
      <c r="I84" s="478"/>
      <c r="J84" s="478"/>
    </row>
    <row r="85" spans="1:10" s="469" customFormat="1" hidden="1" x14ac:dyDescent="0.2">
      <c r="A85" s="472"/>
      <c r="B85" s="474"/>
      <c r="D85" s="473"/>
      <c r="E85" s="473"/>
      <c r="F85" s="609"/>
      <c r="G85" s="612"/>
      <c r="H85" s="612"/>
      <c r="I85" s="478"/>
      <c r="J85" s="478"/>
    </row>
    <row r="86" spans="1:10" s="469" customFormat="1" hidden="1" x14ac:dyDescent="0.2">
      <c r="A86" s="472"/>
      <c r="B86" s="474"/>
      <c r="D86" s="473"/>
      <c r="E86" s="473"/>
      <c r="F86" s="608"/>
      <c r="G86" s="664"/>
      <c r="H86" s="664"/>
      <c r="I86" s="478"/>
      <c r="J86" s="478"/>
    </row>
    <row r="87" spans="1:10" s="469" customFormat="1" hidden="1" x14ac:dyDescent="0.2">
      <c r="A87" s="472"/>
      <c r="B87" s="474"/>
      <c r="D87" s="473"/>
      <c r="E87" s="473"/>
      <c r="F87" s="608"/>
      <c r="G87" s="664"/>
      <c r="H87" s="664"/>
      <c r="I87" s="478"/>
      <c r="J87" s="478"/>
    </row>
    <row r="88" spans="1:10" s="469" customFormat="1" hidden="1" x14ac:dyDescent="0.2">
      <c r="A88" s="472"/>
      <c r="B88" s="474"/>
      <c r="D88" s="473"/>
      <c r="E88" s="473"/>
      <c r="F88" s="608"/>
      <c r="G88" s="664"/>
      <c r="H88" s="664"/>
      <c r="I88" s="478"/>
      <c r="J88" s="478"/>
    </row>
    <row r="89" spans="1:10" s="469" customFormat="1" hidden="1" x14ac:dyDescent="0.2">
      <c r="A89" s="472"/>
      <c r="B89" s="474"/>
      <c r="D89" s="473"/>
      <c r="E89" s="473"/>
      <c r="F89" s="608"/>
      <c r="G89" s="664"/>
      <c r="H89" s="664"/>
      <c r="I89" s="478"/>
      <c r="J89" s="478"/>
    </row>
    <row r="90" spans="1:10" s="469" customFormat="1" hidden="1" x14ac:dyDescent="0.2">
      <c r="A90" s="472"/>
      <c r="B90" s="474"/>
      <c r="D90" s="473"/>
      <c r="E90" s="473"/>
      <c r="F90" s="608"/>
      <c r="G90" s="664"/>
      <c r="H90" s="664"/>
      <c r="I90" s="478"/>
      <c r="J90" s="478"/>
    </row>
    <row r="91" spans="1:10" s="469" customFormat="1" hidden="1" x14ac:dyDescent="0.2">
      <c r="A91" s="472"/>
      <c r="B91" s="474"/>
      <c r="D91" s="473"/>
      <c r="E91" s="473"/>
      <c r="F91" s="608"/>
      <c r="G91" s="664"/>
      <c r="H91" s="664"/>
      <c r="I91" s="478"/>
      <c r="J91" s="478"/>
    </row>
    <row r="92" spans="1:10" s="469" customFormat="1" hidden="1" x14ac:dyDescent="0.2">
      <c r="A92" s="472"/>
      <c r="B92" s="474"/>
      <c r="D92" s="473"/>
      <c r="E92" s="473"/>
      <c r="F92" s="608"/>
      <c r="G92" s="664"/>
      <c r="H92" s="664"/>
      <c r="I92" s="478"/>
      <c r="J92" s="478"/>
    </row>
    <row r="93" spans="1:10" s="469" customFormat="1" hidden="1" x14ac:dyDescent="0.2">
      <c r="A93" s="472"/>
      <c r="B93" s="474"/>
      <c r="D93" s="473"/>
      <c r="E93" s="473"/>
      <c r="F93" s="608"/>
      <c r="G93" s="664"/>
      <c r="H93" s="664"/>
      <c r="I93" s="478"/>
      <c r="J93" s="478"/>
    </row>
    <row r="94" spans="1:10" s="469" customFormat="1" hidden="1" x14ac:dyDescent="0.2">
      <c r="A94" s="472"/>
      <c r="B94" s="474"/>
      <c r="D94" s="473"/>
      <c r="E94" s="473"/>
      <c r="F94" s="608"/>
      <c r="G94" s="664"/>
      <c r="H94" s="664"/>
      <c r="I94" s="478"/>
      <c r="J94" s="478"/>
    </row>
    <row r="95" spans="1:10" s="469" customFormat="1" ht="12.75" hidden="1" customHeight="1" x14ac:dyDescent="0.2">
      <c r="A95" s="472"/>
      <c r="B95" s="474"/>
      <c r="D95" s="473"/>
      <c r="E95" s="473"/>
      <c r="F95" s="608"/>
      <c r="G95" s="664"/>
      <c r="H95" s="664"/>
      <c r="I95" s="478"/>
      <c r="J95" s="478"/>
    </row>
    <row r="96" spans="1:10" s="469" customFormat="1" hidden="1" x14ac:dyDescent="0.2">
      <c r="A96" s="472"/>
      <c r="B96" s="474"/>
      <c r="D96" s="473"/>
      <c r="E96" s="473"/>
      <c r="F96" s="608"/>
      <c r="G96" s="608"/>
      <c r="H96" s="608"/>
    </row>
    <row r="97" spans="1:8" s="469" customFormat="1" hidden="1" x14ac:dyDescent="0.2">
      <c r="A97" s="472"/>
      <c r="B97" s="474"/>
      <c r="D97" s="473"/>
      <c r="E97" s="473"/>
      <c r="F97" s="608"/>
      <c r="G97" s="608"/>
      <c r="H97" s="608"/>
    </row>
    <row r="98" spans="1:8" s="469" customFormat="1" hidden="1" x14ac:dyDescent="0.2">
      <c r="A98" s="472"/>
      <c r="B98" s="474"/>
      <c r="D98" s="473"/>
      <c r="E98" s="473"/>
      <c r="F98" s="608"/>
      <c r="G98" s="608"/>
      <c r="H98" s="608"/>
    </row>
    <row r="99" spans="1:8" s="469" customFormat="1" hidden="1" x14ac:dyDescent="0.2">
      <c r="A99" s="472"/>
      <c r="B99" s="474"/>
      <c r="D99" s="473"/>
      <c r="E99" s="473"/>
      <c r="F99" s="608"/>
      <c r="G99" s="608"/>
      <c r="H99" s="608"/>
    </row>
    <row r="100" spans="1:8" s="469" customFormat="1" hidden="1" x14ac:dyDescent="0.2">
      <c r="A100" s="472"/>
      <c r="B100" s="472"/>
      <c r="D100" s="473"/>
      <c r="E100" s="473"/>
      <c r="F100" s="608"/>
      <c r="G100" s="608"/>
      <c r="H100" s="608"/>
    </row>
    <row r="101" spans="1:8" s="469" customFormat="1" hidden="1" x14ac:dyDescent="0.2">
      <c r="A101" s="472"/>
      <c r="B101" s="472"/>
      <c r="D101" s="473"/>
      <c r="E101" s="473"/>
      <c r="F101" s="608"/>
      <c r="G101" s="608"/>
      <c r="H101" s="608"/>
    </row>
    <row r="102" spans="1:8" hidden="1" x14ac:dyDescent="0.2">
      <c r="F102" s="608"/>
      <c r="G102" s="608"/>
      <c r="H102" s="608"/>
    </row>
    <row r="103" spans="1:8" hidden="1" x14ac:dyDescent="0.2">
      <c r="F103" s="608"/>
      <c r="G103" s="608"/>
      <c r="H103" s="608"/>
    </row>
    <row r="104" spans="1:8" hidden="1" x14ac:dyDescent="0.2">
      <c r="F104" s="608"/>
      <c r="G104" s="608"/>
      <c r="H104" s="608"/>
    </row>
    <row r="105" spans="1:8" hidden="1" x14ac:dyDescent="0.2"/>
    <row r="106" spans="1:8" hidden="1" x14ac:dyDescent="0.2"/>
    <row r="107" spans="1:8" hidden="1" x14ac:dyDescent="0.2"/>
    <row r="108" spans="1:8" hidden="1" x14ac:dyDescent="0.2"/>
  </sheetData>
  <sheetProtection password="C5B3" sheet="1" objects="1" scenarios="1" formatCells="0" formatColumns="0" formatRows="0" insertRows="0" insertHyperlinks="0" deleteRows="0"/>
  <mergeCells count="93">
    <mergeCell ref="K16:K18"/>
    <mergeCell ref="J16:J18"/>
    <mergeCell ref="I16:I18"/>
    <mergeCell ref="J28:J30"/>
    <mergeCell ref="K28:K30"/>
    <mergeCell ref="K25:K27"/>
    <mergeCell ref="I19:I21"/>
    <mergeCell ref="K19:K21"/>
    <mergeCell ref="K22:K24"/>
    <mergeCell ref="J10:J12"/>
    <mergeCell ref="K10:K12"/>
    <mergeCell ref="K13:K15"/>
    <mergeCell ref="I10:I12"/>
    <mergeCell ref="I13:I15"/>
    <mergeCell ref="J13:J15"/>
    <mergeCell ref="K37:K39"/>
    <mergeCell ref="J25:J27"/>
    <mergeCell ref="I25:I27"/>
    <mergeCell ref="H28:H30"/>
    <mergeCell ref="H31:H33"/>
    <mergeCell ref="I37:I39"/>
    <mergeCell ref="K34:K36"/>
    <mergeCell ref="K31:K33"/>
    <mergeCell ref="D26:D27"/>
    <mergeCell ref="H40:H42"/>
    <mergeCell ref="J19:J21"/>
    <mergeCell ref="J22:J24"/>
    <mergeCell ref="J40:J42"/>
    <mergeCell ref="I40:I42"/>
    <mergeCell ref="I22:I24"/>
    <mergeCell ref="J34:J36"/>
    <mergeCell ref="I34:I36"/>
    <mergeCell ref="J37:J39"/>
    <mergeCell ref="H37:H39"/>
    <mergeCell ref="I31:I33"/>
    <mergeCell ref="J31:J33"/>
    <mergeCell ref="B37:B45"/>
    <mergeCell ref="C37:C39"/>
    <mergeCell ref="C40:C42"/>
    <mergeCell ref="D29:D30"/>
    <mergeCell ref="I28:I30"/>
    <mergeCell ref="D35:D36"/>
    <mergeCell ref="D32:D33"/>
    <mergeCell ref="B22:B30"/>
    <mergeCell ref="C25:C27"/>
    <mergeCell ref="D37:D39"/>
    <mergeCell ref="D40:D42"/>
    <mergeCell ref="E37:E39"/>
    <mergeCell ref="E35:E36"/>
    <mergeCell ref="H34:H36"/>
    <mergeCell ref="B31:C33"/>
    <mergeCell ref="B34:C36"/>
    <mergeCell ref="C43:C45"/>
    <mergeCell ref="H10:H12"/>
    <mergeCell ref="H13:H15"/>
    <mergeCell ref="H16:H18"/>
    <mergeCell ref="H19:H21"/>
    <mergeCell ref="E14:E15"/>
    <mergeCell ref="E17:E18"/>
    <mergeCell ref="C28:C30"/>
    <mergeCell ref="D43:D45"/>
    <mergeCell ref="H25:H27"/>
    <mergeCell ref="C10:C12"/>
    <mergeCell ref="C13:C15"/>
    <mergeCell ref="C16:C18"/>
    <mergeCell ref="C19:C21"/>
    <mergeCell ref="C22:C24"/>
    <mergeCell ref="D23:D24"/>
    <mergeCell ref="D6:E6"/>
    <mergeCell ref="D7:E7"/>
    <mergeCell ref="B9:C9"/>
    <mergeCell ref="B6:C6"/>
    <mergeCell ref="B7:C7"/>
    <mergeCell ref="B10:B21"/>
    <mergeCell ref="D20:D21"/>
    <mergeCell ref="D11:D12"/>
    <mergeCell ref="E11:E12"/>
    <mergeCell ref="D17:D18"/>
    <mergeCell ref="D14:D15"/>
    <mergeCell ref="J43:J45"/>
    <mergeCell ref="K43:K45"/>
    <mergeCell ref="E40:E42"/>
    <mergeCell ref="E43:E45"/>
    <mergeCell ref="H43:H45"/>
    <mergeCell ref="I43:I45"/>
    <mergeCell ref="K40:K42"/>
    <mergeCell ref="F9:H9"/>
    <mergeCell ref="E26:E27"/>
    <mergeCell ref="E23:E24"/>
    <mergeCell ref="E29:E30"/>
    <mergeCell ref="E32:E33"/>
    <mergeCell ref="E20:E21"/>
    <mergeCell ref="H22:H24"/>
  </mergeCells>
  <dataValidations count="6">
    <dataValidation type="list" allowBlank="1" showInputMessage="1" showErrorMessage="1" sqref="E34">
      <formula1>$J$51:$J$54</formula1>
    </dataValidation>
    <dataValidation type="list" allowBlank="1" showInputMessage="1" showErrorMessage="1" sqref="E31">
      <formula1>$I$51:$I$53</formula1>
    </dataValidation>
    <dataValidation type="list" allowBlank="1" showInputMessage="1" showErrorMessage="1" sqref="E25 E28 E22">
      <formula1>$H$51:$H$54</formula1>
    </dataValidation>
    <dataValidation type="list" allowBlank="1" showInputMessage="1" showErrorMessage="1" sqref="E16 E19 E13 E10">
      <formula1>$D$51:$D$54</formula1>
    </dataValidation>
    <dataValidation type="list" allowBlank="1" showErrorMessage="1" sqref="D31 D19 D34 D25 D22 D10 D16 D13 D28">
      <formula1>$B$51:$B$54</formula1>
    </dataValidation>
    <dataValidation type="list" allowBlank="1" showErrorMessage="1" sqref="G10:G45">
      <formula1>$G$51:$G$53</formula1>
    </dataValidation>
  </dataValidations>
  <pageMargins left="0.70866141732283472" right="0.70866141732283472" top="0.74803149606299213" bottom="0.74803149606299213" header="0.31496062992125984" footer="0.31496062992125984"/>
  <pageSetup paperSize="8" scale="53" fitToHeight="2" orientation="landscape" cellComments="asDisplayed" r:id="rId1"/>
  <headerFooter>
    <oddHeader>&amp;LFSB shadow banking exercise 2017&amp;RConfidential when completed</oddHeader>
    <oddFooter>&amp;C&amp;P of &amp;N</oddFooter>
  </headerFooter>
  <rowBreaks count="1" manualBreakCount="1">
    <brk id="33" min="1"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L101"/>
  <sheetViews>
    <sheetView showGridLines="0" topLeftCell="A27" zoomScale="115" zoomScaleNormal="115" zoomScaleSheetLayoutView="70" workbookViewId="0">
      <selection activeCell="C35" sqref="C35:I35"/>
    </sheetView>
  </sheetViews>
  <sheetFormatPr defaultColWidth="0" defaultRowHeight="12.75" zeroHeight="1" x14ac:dyDescent="0.2"/>
  <cols>
    <col min="1" max="1" width="3.625" style="472" customWidth="1"/>
    <col min="2" max="2" width="7.875" style="669" customWidth="1"/>
    <col min="3" max="3" width="30.625" style="670" customWidth="1"/>
    <col min="4" max="5" width="45.625" style="671" customWidth="1"/>
    <col min="6" max="6" width="14.875" style="672" customWidth="1"/>
    <col min="7" max="7" width="11.375" style="672" customWidth="1"/>
    <col min="8" max="8" width="35.625" style="673" customWidth="1"/>
    <col min="9" max="11" width="45.625" style="670" customWidth="1"/>
    <col min="12" max="12" width="3.625" style="478" customWidth="1"/>
    <col min="13" max="64" width="0" style="468" hidden="1" customWidth="1"/>
    <col min="65" max="16384" width="10" style="468" hidden="1"/>
  </cols>
  <sheetData>
    <row r="1" spans="1:40" s="413" customFormat="1" ht="14.25" customHeight="1" x14ac:dyDescent="0.2">
      <c r="A1" s="414"/>
      <c r="B1" s="415"/>
      <c r="C1" s="415"/>
      <c r="D1" s="415"/>
      <c r="E1" s="415"/>
      <c r="F1" s="494"/>
      <c r="G1" s="494"/>
      <c r="H1" s="415"/>
      <c r="I1" s="415"/>
      <c r="J1" s="415"/>
      <c r="K1" s="415"/>
    </row>
    <row r="2" spans="1:40" s="3" customFormat="1" ht="19.5" customHeight="1" x14ac:dyDescent="0.2">
      <c r="A2" s="418"/>
      <c r="B2" s="13" t="s">
        <v>542</v>
      </c>
      <c r="C2" s="13"/>
      <c r="D2" s="13"/>
      <c r="E2" s="13"/>
      <c r="F2" s="514"/>
      <c r="G2" s="514"/>
      <c r="H2" s="622"/>
      <c r="I2" s="13"/>
      <c r="J2" s="13"/>
      <c r="K2" s="13"/>
      <c r="L2" s="418"/>
    </row>
    <row r="3" spans="1:40" s="413" customFormat="1" ht="9.9499999999999993" customHeight="1" x14ac:dyDescent="0.2">
      <c r="F3" s="512"/>
      <c r="G3" s="512"/>
      <c r="J3" s="415"/>
    </row>
    <row r="4" spans="1:40" s="413" customFormat="1" ht="12" customHeight="1" x14ac:dyDescent="0.2">
      <c r="B4" s="513" t="s">
        <v>397</v>
      </c>
      <c r="C4" s="419"/>
      <c r="D4" s="415"/>
      <c r="E4" s="415"/>
      <c r="F4" s="512"/>
      <c r="G4" s="512"/>
      <c r="I4" s="415"/>
      <c r="J4" s="415"/>
      <c r="K4" s="415"/>
      <c r="L4" s="415"/>
      <c r="N4" s="415"/>
      <c r="O4" s="415"/>
      <c r="P4" s="415"/>
      <c r="Q4" s="415"/>
      <c r="R4" s="415"/>
      <c r="S4" s="415"/>
      <c r="U4" s="415"/>
      <c r="V4" s="415"/>
      <c r="W4" s="415"/>
      <c r="X4" s="415"/>
      <c r="Y4" s="415"/>
      <c r="Z4" s="415"/>
      <c r="AB4" s="415"/>
      <c r="AC4" s="415"/>
      <c r="AD4" s="415"/>
      <c r="AE4" s="415"/>
      <c r="AF4" s="415"/>
      <c r="AG4" s="415"/>
      <c r="AI4" s="415"/>
      <c r="AJ4" s="415"/>
      <c r="AK4" s="415"/>
      <c r="AL4" s="415"/>
      <c r="AM4" s="415"/>
      <c r="AN4" s="415"/>
    </row>
    <row r="5" spans="1:40" s="506" customFormat="1" ht="12" customHeight="1" x14ac:dyDescent="0.25">
      <c r="A5" s="472"/>
      <c r="B5" s="509"/>
      <c r="C5" s="509"/>
      <c r="D5" s="509"/>
      <c r="E5" s="509"/>
      <c r="F5" s="510"/>
      <c r="G5" s="510"/>
      <c r="H5" s="620"/>
      <c r="I5" s="509"/>
      <c r="J5" s="509"/>
      <c r="K5" s="509"/>
    </row>
    <row r="6" spans="1:40" ht="45" customHeight="1" x14ac:dyDescent="0.2">
      <c r="B6" s="1980" t="s">
        <v>406</v>
      </c>
      <c r="C6" s="1980"/>
      <c r="D6" s="1975" t="s">
        <v>395</v>
      </c>
      <c r="E6" s="2022"/>
      <c r="F6" s="507"/>
      <c r="G6" s="507"/>
      <c r="H6" s="507"/>
      <c r="I6" s="507"/>
      <c r="J6" s="507"/>
      <c r="K6" s="507"/>
      <c r="L6" s="506"/>
    </row>
    <row r="7" spans="1:40" ht="45" customHeight="1" x14ac:dyDescent="0.2">
      <c r="A7" s="505"/>
      <c r="B7" s="1981" t="s">
        <v>394</v>
      </c>
      <c r="C7" s="1981"/>
      <c r="D7" s="1977" t="s">
        <v>393</v>
      </c>
      <c r="E7" s="1978"/>
      <c r="F7" s="507"/>
      <c r="G7" s="507"/>
      <c r="H7" s="507"/>
      <c r="I7" s="507"/>
      <c r="J7" s="507"/>
      <c r="K7" s="507"/>
      <c r="L7" s="506"/>
    </row>
    <row r="8" spans="1:40" s="506" customFormat="1" ht="20.100000000000001" customHeight="1" x14ac:dyDescent="0.2">
      <c r="A8" s="505"/>
      <c r="B8" s="505"/>
      <c r="C8" s="484"/>
      <c r="D8" s="484"/>
      <c r="E8" s="484"/>
      <c r="F8" s="485"/>
      <c r="G8" s="485"/>
      <c r="H8" s="619"/>
      <c r="I8" s="484"/>
      <c r="J8" s="484"/>
      <c r="K8" s="484"/>
    </row>
    <row r="9" spans="1:40" ht="45" customHeight="1" x14ac:dyDescent="0.2">
      <c r="A9" s="505"/>
      <c r="B9" s="1979" t="s">
        <v>392</v>
      </c>
      <c r="C9" s="1979"/>
      <c r="D9" s="843" t="s">
        <v>391</v>
      </c>
      <c r="E9" s="844" t="s">
        <v>451</v>
      </c>
      <c r="F9" s="1955" t="s">
        <v>477</v>
      </c>
      <c r="G9" s="1956"/>
      <c r="H9" s="1957"/>
      <c r="I9" s="845" t="s">
        <v>390</v>
      </c>
      <c r="J9" s="844" t="s">
        <v>389</v>
      </c>
      <c r="K9" s="846" t="s">
        <v>405</v>
      </c>
      <c r="L9" s="469"/>
    </row>
    <row r="10" spans="1:40" s="470" customFormat="1" ht="45" customHeight="1" x14ac:dyDescent="0.2">
      <c r="A10" s="504"/>
      <c r="B10" s="2016" t="s">
        <v>404</v>
      </c>
      <c r="C10" s="1989"/>
      <c r="D10" s="517" t="s">
        <v>421</v>
      </c>
      <c r="E10" s="517" t="s">
        <v>486</v>
      </c>
      <c r="F10" s="850" t="s">
        <v>447</v>
      </c>
      <c r="G10" s="627" t="s">
        <v>442</v>
      </c>
      <c r="H10" s="2020" t="s">
        <v>446</v>
      </c>
      <c r="I10" s="2008"/>
      <c r="J10" s="2007"/>
      <c r="K10" s="2009"/>
      <c r="L10" s="473"/>
    </row>
    <row r="11" spans="1:40" s="470" customFormat="1" ht="45" customHeight="1" x14ac:dyDescent="0.2">
      <c r="A11" s="504"/>
      <c r="B11" s="2017"/>
      <c r="C11" s="1985"/>
      <c r="D11" s="1958" t="s">
        <v>449</v>
      </c>
      <c r="E11" s="1958" t="s">
        <v>450</v>
      </c>
      <c r="F11" s="851" t="s">
        <v>445</v>
      </c>
      <c r="G11" s="625" t="s">
        <v>442</v>
      </c>
      <c r="H11" s="2011"/>
      <c r="I11" s="1969"/>
      <c r="J11" s="1962"/>
      <c r="K11" s="1971"/>
      <c r="L11" s="473"/>
    </row>
    <row r="12" spans="1:40" s="470" customFormat="1" ht="45" customHeight="1" x14ac:dyDescent="0.2">
      <c r="A12" s="504"/>
      <c r="B12" s="2018"/>
      <c r="C12" s="1986"/>
      <c r="D12" s="1959"/>
      <c r="E12" s="1959"/>
      <c r="F12" s="852" t="s">
        <v>444</v>
      </c>
      <c r="G12" s="847" t="s">
        <v>442</v>
      </c>
      <c r="H12" s="2021"/>
      <c r="I12" s="1994"/>
      <c r="J12" s="2006"/>
      <c r="K12" s="2010"/>
      <c r="L12" s="473"/>
    </row>
    <row r="13" spans="1:40" s="470" customFormat="1" ht="45" customHeight="1" x14ac:dyDescent="0.2">
      <c r="A13" s="504"/>
      <c r="B13" s="2016" t="s">
        <v>403</v>
      </c>
      <c r="C13" s="1989"/>
      <c r="D13" s="517" t="s">
        <v>421</v>
      </c>
      <c r="E13" s="517" t="s">
        <v>455</v>
      </c>
      <c r="F13" s="850" t="s">
        <v>447</v>
      </c>
      <c r="G13" s="627" t="s">
        <v>442</v>
      </c>
      <c r="H13" s="2020" t="s">
        <v>446</v>
      </c>
      <c r="I13" s="2008"/>
      <c r="J13" s="2007"/>
      <c r="K13" s="2009"/>
      <c r="L13" s="473"/>
    </row>
    <row r="14" spans="1:40" s="470" customFormat="1" ht="45" customHeight="1" x14ac:dyDescent="0.2">
      <c r="A14" s="504"/>
      <c r="B14" s="2017"/>
      <c r="C14" s="1985"/>
      <c r="D14" s="1958" t="s">
        <v>449</v>
      </c>
      <c r="E14" s="1958" t="s">
        <v>450</v>
      </c>
      <c r="F14" s="851" t="s">
        <v>445</v>
      </c>
      <c r="G14" s="625" t="s">
        <v>442</v>
      </c>
      <c r="H14" s="2011"/>
      <c r="I14" s="1969"/>
      <c r="J14" s="1962"/>
      <c r="K14" s="1971"/>
      <c r="L14" s="473"/>
    </row>
    <row r="15" spans="1:40" s="470" customFormat="1" ht="45" customHeight="1" x14ac:dyDescent="0.2">
      <c r="A15" s="503"/>
      <c r="B15" s="2018"/>
      <c r="C15" s="1986"/>
      <c r="D15" s="1959"/>
      <c r="E15" s="1959"/>
      <c r="F15" s="852" t="s">
        <v>444</v>
      </c>
      <c r="G15" s="847" t="s">
        <v>442</v>
      </c>
      <c r="H15" s="2021"/>
      <c r="I15" s="1994"/>
      <c r="J15" s="2006"/>
      <c r="K15" s="2010"/>
      <c r="L15" s="473"/>
    </row>
    <row r="16" spans="1:40" s="470" customFormat="1" ht="45" customHeight="1" x14ac:dyDescent="0.2">
      <c r="A16" s="503"/>
      <c r="B16" s="2016" t="s">
        <v>402</v>
      </c>
      <c r="C16" s="1989"/>
      <c r="D16" s="517" t="s">
        <v>421</v>
      </c>
      <c r="E16" s="517" t="s">
        <v>455</v>
      </c>
      <c r="F16" s="850" t="s">
        <v>447</v>
      </c>
      <c r="G16" s="627" t="s">
        <v>442</v>
      </c>
      <c r="H16" s="2020" t="s">
        <v>446</v>
      </c>
      <c r="I16" s="2008"/>
      <c r="J16" s="2007"/>
      <c r="K16" s="2009"/>
      <c r="L16" s="473"/>
    </row>
    <row r="17" spans="1:12" s="470" customFormat="1" ht="45" customHeight="1" x14ac:dyDescent="0.2">
      <c r="A17" s="503"/>
      <c r="B17" s="2017"/>
      <c r="C17" s="1985"/>
      <c r="D17" s="1958" t="s">
        <v>449</v>
      </c>
      <c r="E17" s="1958" t="s">
        <v>450</v>
      </c>
      <c r="F17" s="851" t="s">
        <v>445</v>
      </c>
      <c r="G17" s="625" t="s">
        <v>442</v>
      </c>
      <c r="H17" s="2011"/>
      <c r="I17" s="1969"/>
      <c r="J17" s="1962"/>
      <c r="K17" s="1971"/>
      <c r="L17" s="473"/>
    </row>
    <row r="18" spans="1:12" s="470" customFormat="1" ht="45" customHeight="1" x14ac:dyDescent="0.2">
      <c r="A18" s="503"/>
      <c r="B18" s="2018"/>
      <c r="C18" s="1986"/>
      <c r="D18" s="1959"/>
      <c r="E18" s="1959"/>
      <c r="F18" s="852" t="s">
        <v>444</v>
      </c>
      <c r="G18" s="847" t="s">
        <v>442</v>
      </c>
      <c r="H18" s="2021"/>
      <c r="I18" s="1994"/>
      <c r="J18" s="2006"/>
      <c r="K18" s="2010"/>
      <c r="L18" s="473"/>
    </row>
    <row r="19" spans="1:12" s="470" customFormat="1" ht="45" customHeight="1" x14ac:dyDescent="0.2">
      <c r="A19" s="503"/>
      <c r="B19" s="2016" t="s">
        <v>401</v>
      </c>
      <c r="C19" s="1989"/>
      <c r="D19" s="517" t="s">
        <v>421</v>
      </c>
      <c r="E19" s="517" t="s">
        <v>455</v>
      </c>
      <c r="F19" s="850" t="s">
        <v>447</v>
      </c>
      <c r="G19" s="627" t="s">
        <v>442</v>
      </c>
      <c r="H19" s="2020" t="s">
        <v>446</v>
      </c>
      <c r="I19" s="2008"/>
      <c r="J19" s="2007"/>
      <c r="K19" s="2009"/>
      <c r="L19" s="473"/>
    </row>
    <row r="20" spans="1:12" s="470" customFormat="1" ht="45" customHeight="1" x14ac:dyDescent="0.2">
      <c r="A20" s="503"/>
      <c r="B20" s="2017"/>
      <c r="C20" s="1985"/>
      <c r="D20" s="1958" t="s">
        <v>449</v>
      </c>
      <c r="E20" s="1958" t="s">
        <v>450</v>
      </c>
      <c r="F20" s="851" t="s">
        <v>445</v>
      </c>
      <c r="G20" s="625" t="s">
        <v>442</v>
      </c>
      <c r="H20" s="2011"/>
      <c r="I20" s="1969"/>
      <c r="J20" s="1962"/>
      <c r="K20" s="1971"/>
      <c r="L20" s="473"/>
    </row>
    <row r="21" spans="1:12" s="470" customFormat="1" ht="45" customHeight="1" x14ac:dyDescent="0.2">
      <c r="A21" s="502"/>
      <c r="B21" s="2018"/>
      <c r="C21" s="1986"/>
      <c r="D21" s="1959"/>
      <c r="E21" s="1959"/>
      <c r="F21" s="852" t="s">
        <v>444</v>
      </c>
      <c r="G21" s="847" t="s">
        <v>442</v>
      </c>
      <c r="H21" s="2021"/>
      <c r="I21" s="1994"/>
      <c r="J21" s="2006"/>
      <c r="K21" s="2010"/>
      <c r="L21" s="473"/>
    </row>
    <row r="22" spans="1:12" s="470" customFormat="1" ht="45" customHeight="1" x14ac:dyDescent="0.2">
      <c r="A22" s="502"/>
      <c r="B22" s="2016" t="s">
        <v>400</v>
      </c>
      <c r="C22" s="1989"/>
      <c r="D22" s="517" t="s">
        <v>421</v>
      </c>
      <c r="E22" s="517" t="s">
        <v>455</v>
      </c>
      <c r="F22" s="850" t="s">
        <v>447</v>
      </c>
      <c r="G22" s="627" t="s">
        <v>442</v>
      </c>
      <c r="H22" s="2020" t="s">
        <v>446</v>
      </c>
      <c r="I22" s="2008"/>
      <c r="J22" s="2007"/>
      <c r="K22" s="2009"/>
      <c r="L22" s="473"/>
    </row>
    <row r="23" spans="1:12" s="470" customFormat="1" ht="45" customHeight="1" x14ac:dyDescent="0.2">
      <c r="A23" s="502"/>
      <c r="B23" s="2017"/>
      <c r="C23" s="1985"/>
      <c r="D23" s="1958" t="s">
        <v>449</v>
      </c>
      <c r="E23" s="1958" t="s">
        <v>450</v>
      </c>
      <c r="F23" s="851" t="s">
        <v>445</v>
      </c>
      <c r="G23" s="625" t="s">
        <v>442</v>
      </c>
      <c r="H23" s="2011"/>
      <c r="I23" s="1969"/>
      <c r="J23" s="1962"/>
      <c r="K23" s="1971"/>
      <c r="L23" s="473"/>
    </row>
    <row r="24" spans="1:12" s="470" customFormat="1" ht="45" customHeight="1" x14ac:dyDescent="0.2">
      <c r="A24" s="502"/>
      <c r="B24" s="2018"/>
      <c r="C24" s="1986"/>
      <c r="D24" s="1959"/>
      <c r="E24" s="1959"/>
      <c r="F24" s="852" t="s">
        <v>444</v>
      </c>
      <c r="G24" s="847" t="s">
        <v>442</v>
      </c>
      <c r="H24" s="2021"/>
      <c r="I24" s="1994"/>
      <c r="J24" s="2006"/>
      <c r="K24" s="2010"/>
      <c r="L24" s="473"/>
    </row>
    <row r="25" spans="1:12" s="470" customFormat="1" ht="45" customHeight="1" x14ac:dyDescent="0.2">
      <c r="A25" s="502"/>
      <c r="B25" s="2016" t="s">
        <v>399</v>
      </c>
      <c r="C25" s="1989"/>
      <c r="D25" s="517" t="s">
        <v>421</v>
      </c>
      <c r="E25" s="1999"/>
      <c r="F25" s="850" t="s">
        <v>447</v>
      </c>
      <c r="G25" s="627" t="s">
        <v>442</v>
      </c>
      <c r="H25" s="2020" t="s">
        <v>446</v>
      </c>
      <c r="I25" s="2008"/>
      <c r="J25" s="2007"/>
      <c r="K25" s="2009"/>
      <c r="L25" s="473"/>
    </row>
    <row r="26" spans="1:12" s="470" customFormat="1" ht="45" customHeight="1" x14ac:dyDescent="0.2">
      <c r="A26" s="502"/>
      <c r="B26" s="2017"/>
      <c r="C26" s="1985"/>
      <c r="D26" s="1958" t="s">
        <v>449</v>
      </c>
      <c r="E26" s="1966"/>
      <c r="F26" s="851" t="s">
        <v>445</v>
      </c>
      <c r="G26" s="625" t="s">
        <v>442</v>
      </c>
      <c r="H26" s="2011"/>
      <c r="I26" s="1969"/>
      <c r="J26" s="1962"/>
      <c r="K26" s="1971"/>
      <c r="L26" s="473"/>
    </row>
    <row r="27" spans="1:12" s="470" customFormat="1" ht="45" customHeight="1" x14ac:dyDescent="0.2">
      <c r="A27" s="502"/>
      <c r="B27" s="2018"/>
      <c r="C27" s="1986"/>
      <c r="D27" s="1959"/>
      <c r="E27" s="2019"/>
      <c r="F27" s="852" t="s">
        <v>444</v>
      </c>
      <c r="G27" s="847" t="s">
        <v>442</v>
      </c>
      <c r="H27" s="2021"/>
      <c r="I27" s="1994"/>
      <c r="J27" s="2006"/>
      <c r="K27" s="2010"/>
      <c r="L27" s="473"/>
    </row>
    <row r="28" spans="1:12" s="499" customFormat="1" ht="45" customHeight="1" x14ac:dyDescent="0.2">
      <c r="A28" s="501"/>
      <c r="B28" s="1990" t="s">
        <v>376</v>
      </c>
      <c r="C28" s="2023" t="s">
        <v>478</v>
      </c>
      <c r="D28" s="1998" t="s">
        <v>448</v>
      </c>
      <c r="E28" s="1999"/>
      <c r="F28" s="850" t="s">
        <v>447</v>
      </c>
      <c r="G28" s="627" t="s">
        <v>442</v>
      </c>
      <c r="H28" s="2020" t="s">
        <v>476</v>
      </c>
      <c r="I28" s="2008"/>
      <c r="J28" s="2007"/>
      <c r="K28" s="2026"/>
      <c r="L28" s="500"/>
    </row>
    <row r="29" spans="1:12" s="499" customFormat="1" ht="45" customHeight="1" x14ac:dyDescent="0.2">
      <c r="A29" s="501"/>
      <c r="B29" s="1991"/>
      <c r="C29" s="2024"/>
      <c r="D29" s="1987"/>
      <c r="E29" s="1966"/>
      <c r="F29" s="851" t="s">
        <v>445</v>
      </c>
      <c r="G29" s="625" t="s">
        <v>442</v>
      </c>
      <c r="H29" s="2011"/>
      <c r="I29" s="1969"/>
      <c r="J29" s="1962"/>
      <c r="K29" s="1964"/>
      <c r="L29" s="500"/>
    </row>
    <row r="30" spans="1:12" s="499" customFormat="1" ht="45" customHeight="1" x14ac:dyDescent="0.2">
      <c r="A30" s="501"/>
      <c r="B30" s="1991"/>
      <c r="C30" s="2024"/>
      <c r="D30" s="1987"/>
      <c r="E30" s="1966"/>
      <c r="F30" s="851" t="s">
        <v>444</v>
      </c>
      <c r="G30" s="625" t="s">
        <v>442</v>
      </c>
      <c r="H30" s="2011"/>
      <c r="I30" s="1969"/>
      <c r="J30" s="1962"/>
      <c r="K30" s="1964"/>
      <c r="L30" s="500"/>
    </row>
    <row r="31" spans="1:12" s="499" customFormat="1" ht="45" customHeight="1" x14ac:dyDescent="0.2">
      <c r="A31" s="501"/>
      <c r="B31" s="1991"/>
      <c r="C31" s="2024" t="s">
        <v>478</v>
      </c>
      <c r="D31" s="1987" t="s">
        <v>448</v>
      </c>
      <c r="E31" s="1966"/>
      <c r="F31" s="851" t="s">
        <v>447</v>
      </c>
      <c r="G31" s="625" t="s">
        <v>442</v>
      </c>
      <c r="H31" s="2011" t="s">
        <v>476</v>
      </c>
      <c r="I31" s="1969"/>
      <c r="J31" s="1962"/>
      <c r="K31" s="1964"/>
      <c r="L31" s="500"/>
    </row>
    <row r="32" spans="1:12" s="499" customFormat="1" ht="45" customHeight="1" x14ac:dyDescent="0.2">
      <c r="A32" s="501"/>
      <c r="B32" s="1991"/>
      <c r="C32" s="2024"/>
      <c r="D32" s="1987"/>
      <c r="E32" s="1966"/>
      <c r="F32" s="851" t="s">
        <v>445</v>
      </c>
      <c r="G32" s="625" t="s">
        <v>442</v>
      </c>
      <c r="H32" s="2011"/>
      <c r="I32" s="1969"/>
      <c r="J32" s="1962"/>
      <c r="K32" s="1964"/>
      <c r="L32" s="500"/>
    </row>
    <row r="33" spans="1:43" s="499" customFormat="1" ht="45" customHeight="1" x14ac:dyDescent="0.2">
      <c r="A33" s="501"/>
      <c r="B33" s="1991"/>
      <c r="C33" s="2024"/>
      <c r="D33" s="1987"/>
      <c r="E33" s="1966"/>
      <c r="F33" s="851" t="s">
        <v>444</v>
      </c>
      <c r="G33" s="625" t="s">
        <v>442</v>
      </c>
      <c r="H33" s="2011"/>
      <c r="I33" s="1969"/>
      <c r="J33" s="1962"/>
      <c r="K33" s="1964"/>
      <c r="L33" s="500"/>
    </row>
    <row r="34" spans="1:43" s="499" customFormat="1" ht="45" customHeight="1" x14ac:dyDescent="0.2">
      <c r="A34" s="501"/>
      <c r="B34" s="1991"/>
      <c r="C34" s="2024" t="s">
        <v>478</v>
      </c>
      <c r="D34" s="1987" t="s">
        <v>448</v>
      </c>
      <c r="E34" s="2013"/>
      <c r="F34" s="851" t="s">
        <v>447</v>
      </c>
      <c r="G34" s="625" t="s">
        <v>442</v>
      </c>
      <c r="H34" s="2011" t="s">
        <v>476</v>
      </c>
      <c r="I34" s="1969"/>
      <c r="J34" s="1962"/>
      <c r="K34" s="1964"/>
      <c r="L34" s="500"/>
    </row>
    <row r="35" spans="1:43" s="499" customFormat="1" ht="45" customHeight="1" x14ac:dyDescent="0.2">
      <c r="A35" s="501"/>
      <c r="B35" s="1991"/>
      <c r="C35" s="2024"/>
      <c r="D35" s="1987"/>
      <c r="E35" s="2014"/>
      <c r="F35" s="851" t="s">
        <v>445</v>
      </c>
      <c r="G35" s="625" t="s">
        <v>442</v>
      </c>
      <c r="H35" s="2011"/>
      <c r="I35" s="1969"/>
      <c r="J35" s="1962"/>
      <c r="K35" s="1964"/>
      <c r="L35" s="500"/>
    </row>
    <row r="36" spans="1:43" s="499" customFormat="1" ht="45" customHeight="1" thickBot="1" x14ac:dyDescent="0.25">
      <c r="A36" s="501"/>
      <c r="B36" s="1992"/>
      <c r="C36" s="2025"/>
      <c r="D36" s="1988"/>
      <c r="E36" s="2015"/>
      <c r="F36" s="853" t="s">
        <v>444</v>
      </c>
      <c r="G36" s="628" t="s">
        <v>442</v>
      </c>
      <c r="H36" s="2012"/>
      <c r="I36" s="1970"/>
      <c r="J36" s="1963"/>
      <c r="K36" s="1965"/>
      <c r="L36" s="500"/>
    </row>
    <row r="37" spans="1:43" s="418" customFormat="1" ht="14.25" x14ac:dyDescent="0.2">
      <c r="H37" s="618"/>
      <c r="J37" s="416"/>
      <c r="K37" s="416"/>
      <c r="L37" s="416"/>
      <c r="M37" s="416"/>
      <c r="N37" s="416"/>
      <c r="O37" s="416"/>
      <c r="P37" s="416"/>
      <c r="Q37" s="416"/>
      <c r="R37" s="416"/>
      <c r="S37" s="416"/>
      <c r="T37" s="416"/>
      <c r="U37" s="416"/>
      <c r="V37" s="416"/>
      <c r="W37" s="416"/>
      <c r="X37" s="416"/>
      <c r="Y37" s="416"/>
      <c r="Z37" s="416"/>
      <c r="AA37" s="416"/>
      <c r="AB37" s="416"/>
      <c r="AC37" s="416"/>
      <c r="AD37" s="416"/>
      <c r="AE37" s="416"/>
    </row>
    <row r="38" spans="1:43" s="496" customFormat="1" ht="15.95" customHeight="1" x14ac:dyDescent="0.2">
      <c r="A38" s="498"/>
      <c r="B38" s="497" t="s">
        <v>101</v>
      </c>
      <c r="F38" s="497"/>
      <c r="G38" s="497"/>
      <c r="H38" s="497"/>
      <c r="J38" s="497"/>
      <c r="K38" s="497"/>
    </row>
    <row r="39" spans="1:43" s="418" customFormat="1" ht="14.25" customHeight="1" x14ac:dyDescent="0.2">
      <c r="B39" s="495" t="s">
        <v>375</v>
      </c>
      <c r="D39" s="495"/>
      <c r="E39" s="495"/>
      <c r="F39" s="617"/>
      <c r="G39" s="617"/>
      <c r="H39" s="617"/>
      <c r="I39" s="495"/>
      <c r="J39" s="495"/>
      <c r="K39" s="495"/>
      <c r="M39" s="495"/>
      <c r="O39" s="495"/>
      <c r="Q39" s="495"/>
      <c r="S39" s="495"/>
      <c r="U39" s="495"/>
      <c r="W39" s="495"/>
      <c r="Y39" s="495"/>
      <c r="AA39" s="495"/>
      <c r="AC39" s="495"/>
      <c r="AE39" s="495"/>
    </row>
    <row r="40" spans="1:43" s="413" customFormat="1" x14ac:dyDescent="0.2">
      <c r="B40" s="415" t="s">
        <v>549</v>
      </c>
      <c r="C40" s="415"/>
      <c r="D40" s="415"/>
      <c r="E40" s="415"/>
      <c r="F40" s="415"/>
      <c r="G40" s="415"/>
      <c r="H40" s="415"/>
      <c r="I40" s="494"/>
      <c r="J40" s="494"/>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row>
    <row r="41" spans="1:43" s="469" customFormat="1" ht="20.100000000000001" customHeight="1" x14ac:dyDescent="0.2">
      <c r="A41" s="472"/>
      <c r="B41" s="474"/>
      <c r="C41" s="487"/>
      <c r="D41" s="490"/>
      <c r="E41" s="490"/>
      <c r="F41" s="624"/>
      <c r="G41" s="624"/>
      <c r="H41" s="624"/>
      <c r="I41" s="489"/>
      <c r="J41" s="489"/>
      <c r="K41" s="488"/>
      <c r="L41" s="487"/>
    </row>
    <row r="42" spans="1:43" ht="20.100000000000001" hidden="1" customHeight="1" x14ac:dyDescent="0.2">
      <c r="B42" s="854" t="s">
        <v>421</v>
      </c>
      <c r="C42" s="516"/>
      <c r="D42" s="854" t="s">
        <v>421</v>
      </c>
      <c r="E42" s="854"/>
      <c r="F42" s="516" t="s">
        <v>455</v>
      </c>
      <c r="G42" s="516" t="s">
        <v>486</v>
      </c>
      <c r="H42" s="516"/>
      <c r="I42" s="663" t="s">
        <v>442</v>
      </c>
      <c r="J42" s="488"/>
      <c r="K42" s="487"/>
      <c r="L42" s="666"/>
    </row>
    <row r="43" spans="1:43" s="469" customFormat="1" ht="20.100000000000001" hidden="1" customHeight="1" x14ac:dyDescent="0.2">
      <c r="A43" s="472"/>
      <c r="B43" s="521" t="s">
        <v>410</v>
      </c>
      <c r="C43" s="492"/>
      <c r="D43" s="629" t="s">
        <v>479</v>
      </c>
      <c r="E43" s="629"/>
      <c r="F43" s="492" t="s">
        <v>454</v>
      </c>
      <c r="G43" s="492" t="s">
        <v>485</v>
      </c>
      <c r="H43" s="662"/>
      <c r="I43" s="629" t="s">
        <v>439</v>
      </c>
      <c r="J43" s="488"/>
      <c r="K43" s="487"/>
      <c r="L43" s="666"/>
    </row>
    <row r="44" spans="1:43" s="469" customFormat="1" ht="20.100000000000001" hidden="1" customHeight="1" x14ac:dyDescent="0.2">
      <c r="A44" s="472"/>
      <c r="B44" s="521" t="s">
        <v>409</v>
      </c>
      <c r="C44" s="492"/>
      <c r="D44" s="657" t="s">
        <v>484</v>
      </c>
      <c r="E44" s="657"/>
      <c r="F44" s="492" t="s">
        <v>453</v>
      </c>
      <c r="G44" s="492" t="s">
        <v>483</v>
      </c>
      <c r="H44" s="662"/>
      <c r="I44" s="661" t="s">
        <v>436</v>
      </c>
      <c r="J44" s="488"/>
      <c r="K44" s="487"/>
      <c r="L44" s="666"/>
    </row>
    <row r="45" spans="1:43" s="469" customFormat="1" ht="20.100000000000001" hidden="1" customHeight="1" x14ac:dyDescent="0.2">
      <c r="A45" s="472"/>
      <c r="B45" s="660" t="s">
        <v>491</v>
      </c>
      <c r="C45" s="492"/>
      <c r="D45" s="629" t="s">
        <v>550</v>
      </c>
      <c r="E45" s="629"/>
      <c r="F45" s="492" t="s">
        <v>452</v>
      </c>
      <c r="G45" s="492"/>
      <c r="H45" s="662"/>
      <c r="I45" s="492"/>
      <c r="J45" s="488"/>
      <c r="K45" s="487"/>
      <c r="L45" s="666"/>
    </row>
    <row r="46" spans="1:43" s="469" customFormat="1" ht="20.100000000000001" hidden="1" customHeight="1" x14ac:dyDescent="0.2">
      <c r="A46" s="472"/>
      <c r="B46" s="521" t="s">
        <v>408</v>
      </c>
      <c r="C46" s="657"/>
      <c r="D46" s="629" t="s">
        <v>481</v>
      </c>
      <c r="E46" s="629"/>
      <c r="F46" s="623"/>
      <c r="G46" s="623"/>
      <c r="H46" s="623"/>
      <c r="I46" s="488"/>
      <c r="J46" s="488"/>
      <c r="K46" s="487"/>
      <c r="L46" s="666"/>
    </row>
    <row r="47" spans="1:43" s="469" customFormat="1" ht="20.100000000000001" hidden="1" customHeight="1" x14ac:dyDescent="0.2">
      <c r="A47" s="472"/>
      <c r="B47" s="521" t="s">
        <v>407</v>
      </c>
      <c r="C47" s="657"/>
      <c r="E47" s="629"/>
      <c r="F47" s="623"/>
      <c r="G47" s="623"/>
      <c r="H47" s="623"/>
      <c r="I47" s="488"/>
      <c r="J47" s="488"/>
      <c r="K47" s="487"/>
      <c r="L47" s="666"/>
    </row>
    <row r="48" spans="1:43" s="469" customFormat="1" ht="20.100000000000001" hidden="1" customHeight="1" x14ac:dyDescent="0.2">
      <c r="A48" s="472"/>
      <c r="B48" s="657" t="s">
        <v>398</v>
      </c>
      <c r="C48" s="657"/>
      <c r="D48" s="629"/>
      <c r="E48" s="629"/>
      <c r="F48" s="623"/>
      <c r="G48" s="623"/>
      <c r="H48" s="623"/>
      <c r="I48" s="488"/>
      <c r="J48" s="488"/>
      <c r="K48" s="487"/>
      <c r="L48" s="666"/>
    </row>
    <row r="49" spans="1:12" s="469" customFormat="1" ht="12.75" customHeight="1" x14ac:dyDescent="0.2">
      <c r="A49" s="472"/>
      <c r="B49" s="657"/>
      <c r="C49" s="478"/>
      <c r="D49" s="667"/>
      <c r="E49" s="667"/>
      <c r="F49" s="664"/>
      <c r="G49" s="664"/>
      <c r="H49" s="664"/>
      <c r="I49" s="478"/>
      <c r="J49" s="478"/>
      <c r="K49" s="478"/>
      <c r="L49" s="478"/>
    </row>
    <row r="50" spans="1:12" s="469" customFormat="1" x14ac:dyDescent="0.2">
      <c r="A50" s="472"/>
      <c r="B50" s="474"/>
      <c r="C50" s="478"/>
      <c r="D50" s="667"/>
      <c r="E50" s="667"/>
      <c r="F50" s="668"/>
      <c r="G50" s="668"/>
      <c r="H50" s="664"/>
      <c r="I50" s="478"/>
      <c r="J50" s="478"/>
      <c r="K50" s="478"/>
      <c r="L50" s="478"/>
    </row>
    <row r="51" spans="1:12" s="469" customFormat="1" hidden="1" x14ac:dyDescent="0.2">
      <c r="A51" s="472"/>
      <c r="B51" s="474"/>
      <c r="C51" s="478"/>
      <c r="D51" s="667"/>
      <c r="E51" s="667"/>
      <c r="F51" s="668"/>
      <c r="G51" s="668"/>
      <c r="H51" s="664"/>
      <c r="I51" s="478"/>
      <c r="J51" s="478"/>
      <c r="K51" s="478"/>
      <c r="L51" s="478"/>
    </row>
    <row r="52" spans="1:12" s="469" customFormat="1" hidden="1" x14ac:dyDescent="0.2">
      <c r="A52" s="472"/>
      <c r="B52" s="474"/>
      <c r="C52" s="478"/>
      <c r="D52" s="667"/>
      <c r="E52" s="667"/>
      <c r="F52" s="668"/>
      <c r="G52" s="668"/>
      <c r="H52" s="664"/>
      <c r="I52" s="478"/>
      <c r="J52" s="478"/>
      <c r="K52" s="478"/>
      <c r="L52" s="478"/>
    </row>
    <row r="53" spans="1:12" s="469" customFormat="1" hidden="1" x14ac:dyDescent="0.2">
      <c r="A53" s="472"/>
      <c r="B53" s="474"/>
      <c r="C53" s="478"/>
      <c r="D53" s="667"/>
      <c r="E53" s="667"/>
      <c r="F53" s="668"/>
      <c r="G53" s="668"/>
      <c r="H53" s="664"/>
      <c r="I53" s="478"/>
      <c r="J53" s="478"/>
      <c r="K53" s="478"/>
      <c r="L53" s="478"/>
    </row>
    <row r="54" spans="1:12" s="469" customFormat="1" hidden="1" x14ac:dyDescent="0.2">
      <c r="A54" s="472"/>
      <c r="B54" s="474"/>
      <c r="C54" s="478"/>
      <c r="D54" s="667"/>
      <c r="E54" s="667"/>
      <c r="F54" s="668"/>
      <c r="G54" s="668"/>
      <c r="H54" s="664"/>
      <c r="I54" s="478"/>
      <c r="J54" s="478"/>
      <c r="K54" s="478"/>
      <c r="L54" s="478"/>
    </row>
    <row r="55" spans="1:12" s="469" customFormat="1" hidden="1" x14ac:dyDescent="0.2">
      <c r="A55" s="472"/>
      <c r="B55" s="474"/>
      <c r="C55" s="478"/>
      <c r="D55" s="667"/>
      <c r="E55" s="667"/>
      <c r="F55" s="668"/>
      <c r="G55" s="668"/>
      <c r="H55" s="664"/>
      <c r="I55" s="478"/>
      <c r="J55" s="478"/>
      <c r="K55" s="478"/>
      <c r="L55" s="478"/>
    </row>
    <row r="56" spans="1:12" s="469" customFormat="1" hidden="1" x14ac:dyDescent="0.2">
      <c r="A56" s="472"/>
      <c r="B56" s="474"/>
      <c r="C56" s="478"/>
      <c r="D56" s="667"/>
      <c r="E56" s="667"/>
      <c r="F56" s="668"/>
      <c r="G56" s="668"/>
      <c r="H56" s="664"/>
      <c r="I56" s="478"/>
      <c r="J56" s="478"/>
      <c r="K56" s="478"/>
      <c r="L56" s="478"/>
    </row>
    <row r="57" spans="1:12" s="469" customFormat="1" hidden="1" x14ac:dyDescent="0.2">
      <c r="A57" s="472"/>
      <c r="B57" s="474"/>
      <c r="C57" s="478"/>
      <c r="D57" s="667"/>
      <c r="E57" s="667"/>
      <c r="F57" s="668"/>
      <c r="G57" s="668"/>
      <c r="H57" s="664"/>
      <c r="I57" s="478"/>
      <c r="J57" s="478"/>
      <c r="K57" s="478"/>
      <c r="L57" s="478"/>
    </row>
    <row r="58" spans="1:12" s="469" customFormat="1" hidden="1" x14ac:dyDescent="0.2">
      <c r="A58" s="472"/>
      <c r="B58" s="474"/>
      <c r="C58" s="478"/>
      <c r="D58" s="667"/>
      <c r="E58" s="667"/>
      <c r="F58" s="668"/>
      <c r="G58" s="668"/>
      <c r="H58" s="664"/>
      <c r="I58" s="478"/>
      <c r="J58" s="478"/>
      <c r="K58" s="478"/>
      <c r="L58" s="478"/>
    </row>
    <row r="59" spans="1:12" s="469" customFormat="1" hidden="1" x14ac:dyDescent="0.2">
      <c r="A59" s="472"/>
      <c r="B59" s="474"/>
      <c r="C59" s="478"/>
      <c r="D59" s="667"/>
      <c r="E59" s="667"/>
      <c r="F59" s="668"/>
      <c r="G59" s="668"/>
      <c r="H59" s="664"/>
      <c r="I59" s="478"/>
      <c r="J59" s="478"/>
      <c r="K59" s="478"/>
      <c r="L59" s="478"/>
    </row>
    <row r="60" spans="1:12" s="469" customFormat="1" hidden="1" x14ac:dyDescent="0.2">
      <c r="A60" s="472"/>
      <c r="B60" s="474"/>
      <c r="C60" s="478"/>
      <c r="D60" s="667"/>
      <c r="E60" s="667"/>
      <c r="F60" s="668"/>
      <c r="G60" s="668"/>
      <c r="H60" s="664"/>
      <c r="I60" s="478"/>
      <c r="J60" s="478"/>
      <c r="K60" s="478"/>
      <c r="L60" s="478"/>
    </row>
    <row r="61" spans="1:12" s="469" customFormat="1" hidden="1" x14ac:dyDescent="0.2">
      <c r="A61" s="472"/>
      <c r="B61" s="474"/>
      <c r="C61" s="478"/>
      <c r="D61" s="667"/>
      <c r="E61" s="667"/>
      <c r="F61" s="668"/>
      <c r="G61" s="668"/>
      <c r="H61" s="664"/>
      <c r="I61" s="478"/>
      <c r="J61" s="478"/>
      <c r="K61" s="478"/>
      <c r="L61" s="478"/>
    </row>
    <row r="62" spans="1:12" s="469" customFormat="1" hidden="1" x14ac:dyDescent="0.2">
      <c r="A62" s="472"/>
      <c r="B62" s="474"/>
      <c r="C62" s="478"/>
      <c r="D62" s="667"/>
      <c r="E62" s="667"/>
      <c r="F62" s="668"/>
      <c r="G62" s="668"/>
      <c r="H62" s="664"/>
      <c r="I62" s="478"/>
      <c r="J62" s="478"/>
      <c r="K62" s="478"/>
      <c r="L62" s="478"/>
    </row>
    <row r="63" spans="1:12" s="469" customFormat="1" hidden="1" x14ac:dyDescent="0.2">
      <c r="A63" s="472"/>
      <c r="B63" s="474"/>
      <c r="C63" s="478"/>
      <c r="D63" s="667"/>
      <c r="E63" s="667"/>
      <c r="F63" s="668"/>
      <c r="G63" s="668"/>
      <c r="H63" s="664"/>
      <c r="I63" s="478"/>
      <c r="J63" s="478"/>
      <c r="K63" s="478"/>
      <c r="L63" s="478"/>
    </row>
    <row r="64" spans="1:12" s="469" customFormat="1" hidden="1" x14ac:dyDescent="0.2">
      <c r="A64" s="472"/>
      <c r="B64" s="474"/>
      <c r="C64" s="478"/>
      <c r="D64" s="667"/>
      <c r="E64" s="667"/>
      <c r="F64" s="668"/>
      <c r="G64" s="668"/>
      <c r="H64" s="664"/>
      <c r="I64" s="478"/>
      <c r="J64" s="478"/>
      <c r="K64" s="478"/>
      <c r="L64" s="478"/>
    </row>
    <row r="65" spans="1:12" s="469" customFormat="1" hidden="1" x14ac:dyDescent="0.2">
      <c r="A65" s="472"/>
      <c r="B65" s="474"/>
      <c r="C65" s="478"/>
      <c r="D65" s="667"/>
      <c r="E65" s="667"/>
      <c r="F65" s="668"/>
      <c r="G65" s="668"/>
      <c r="H65" s="664"/>
      <c r="I65" s="478"/>
      <c r="J65" s="478"/>
      <c r="K65" s="478"/>
      <c r="L65" s="478"/>
    </row>
    <row r="66" spans="1:12" s="469" customFormat="1" hidden="1" x14ac:dyDescent="0.2">
      <c r="A66" s="472"/>
      <c r="B66" s="474"/>
      <c r="C66" s="478"/>
      <c r="D66" s="667"/>
      <c r="E66" s="667"/>
      <c r="F66" s="668"/>
      <c r="G66" s="668"/>
      <c r="H66" s="664"/>
      <c r="I66" s="478"/>
      <c r="J66" s="478"/>
      <c r="K66" s="478"/>
      <c r="L66" s="478"/>
    </row>
    <row r="67" spans="1:12" s="469" customFormat="1" hidden="1" x14ac:dyDescent="0.2">
      <c r="A67" s="472"/>
      <c r="B67" s="474"/>
      <c r="C67" s="478"/>
      <c r="D67" s="667"/>
      <c r="E67" s="667"/>
      <c r="F67" s="668"/>
      <c r="G67" s="668"/>
      <c r="H67" s="664"/>
      <c r="I67" s="478"/>
      <c r="J67" s="478"/>
      <c r="K67" s="478"/>
      <c r="L67" s="478"/>
    </row>
    <row r="68" spans="1:12" s="469" customFormat="1" hidden="1" x14ac:dyDescent="0.2">
      <c r="A68" s="472"/>
      <c r="B68" s="474"/>
      <c r="C68" s="478"/>
      <c r="D68" s="667"/>
      <c r="E68" s="667"/>
      <c r="F68" s="668"/>
      <c r="G68" s="668"/>
      <c r="H68" s="664"/>
      <c r="I68" s="478"/>
      <c r="J68" s="478"/>
      <c r="K68" s="478"/>
      <c r="L68" s="478"/>
    </row>
    <row r="69" spans="1:12" s="469" customFormat="1" hidden="1" x14ac:dyDescent="0.2">
      <c r="A69" s="472"/>
      <c r="B69" s="474"/>
      <c r="C69" s="478"/>
      <c r="D69" s="667"/>
      <c r="E69" s="667"/>
      <c r="F69" s="668"/>
      <c r="G69" s="668"/>
      <c r="H69" s="664"/>
      <c r="I69" s="478"/>
      <c r="J69" s="478"/>
      <c r="K69" s="478"/>
      <c r="L69" s="478"/>
    </row>
    <row r="70" spans="1:12" s="469" customFormat="1" hidden="1" x14ac:dyDescent="0.2">
      <c r="A70" s="472"/>
      <c r="B70" s="474"/>
      <c r="C70" s="478"/>
      <c r="D70" s="667"/>
      <c r="E70" s="667"/>
      <c r="F70" s="668"/>
      <c r="G70" s="668"/>
      <c r="H70" s="664"/>
      <c r="I70" s="478"/>
      <c r="J70" s="478"/>
      <c r="K70" s="478"/>
      <c r="L70" s="478"/>
    </row>
    <row r="71" spans="1:12" s="469" customFormat="1" hidden="1" x14ac:dyDescent="0.2">
      <c r="A71" s="472"/>
      <c r="B71" s="474"/>
      <c r="C71" s="478"/>
      <c r="D71" s="667"/>
      <c r="E71" s="667"/>
      <c r="F71" s="668"/>
      <c r="G71" s="668"/>
      <c r="H71" s="664"/>
      <c r="I71" s="478"/>
      <c r="J71" s="478"/>
      <c r="K71" s="478"/>
      <c r="L71" s="478"/>
    </row>
    <row r="72" spans="1:12" s="469" customFormat="1" hidden="1" x14ac:dyDescent="0.2">
      <c r="A72" s="472"/>
      <c r="B72" s="474"/>
      <c r="C72" s="478"/>
      <c r="D72" s="667"/>
      <c r="E72" s="667"/>
      <c r="F72" s="668"/>
      <c r="G72" s="668"/>
      <c r="H72" s="664"/>
      <c r="I72" s="478"/>
      <c r="J72" s="478"/>
      <c r="K72" s="478"/>
      <c r="L72" s="478"/>
    </row>
    <row r="73" spans="1:12" s="469" customFormat="1" hidden="1" x14ac:dyDescent="0.2">
      <c r="A73" s="472"/>
      <c r="B73" s="474"/>
      <c r="C73" s="478"/>
      <c r="D73" s="667"/>
      <c r="E73" s="667"/>
      <c r="F73" s="668"/>
      <c r="G73" s="668"/>
      <c r="H73" s="664"/>
      <c r="I73" s="478"/>
      <c r="J73" s="478"/>
      <c r="K73" s="478"/>
      <c r="L73" s="478"/>
    </row>
    <row r="74" spans="1:12" s="469" customFormat="1" hidden="1" x14ac:dyDescent="0.2">
      <c r="A74" s="472"/>
      <c r="B74" s="474"/>
      <c r="C74" s="478"/>
      <c r="D74" s="667"/>
      <c r="E74" s="667"/>
      <c r="F74" s="668"/>
      <c r="G74" s="668"/>
      <c r="H74" s="664"/>
      <c r="I74" s="478"/>
      <c r="J74" s="478"/>
      <c r="K74" s="478"/>
      <c r="L74" s="478"/>
    </row>
    <row r="75" spans="1:12" s="469" customFormat="1" hidden="1" x14ac:dyDescent="0.2">
      <c r="A75" s="472"/>
      <c r="B75" s="474"/>
      <c r="C75" s="478"/>
      <c r="D75" s="667"/>
      <c r="E75" s="667"/>
      <c r="F75" s="668"/>
      <c r="G75" s="668"/>
      <c r="H75" s="664"/>
      <c r="I75" s="478"/>
      <c r="J75" s="478"/>
      <c r="K75" s="478"/>
      <c r="L75" s="478"/>
    </row>
    <row r="76" spans="1:12" s="469" customFormat="1" hidden="1" x14ac:dyDescent="0.2">
      <c r="A76" s="472"/>
      <c r="B76" s="474"/>
      <c r="C76" s="478"/>
      <c r="D76" s="667"/>
      <c r="E76" s="667"/>
      <c r="F76" s="668"/>
      <c r="G76" s="668"/>
      <c r="H76" s="664"/>
      <c r="I76" s="478"/>
      <c r="J76" s="478"/>
      <c r="K76" s="478"/>
      <c r="L76" s="478"/>
    </row>
    <row r="77" spans="1:12" s="469" customFormat="1" hidden="1" x14ac:dyDescent="0.2">
      <c r="A77" s="472"/>
      <c r="B77" s="474"/>
      <c r="C77" s="478"/>
      <c r="D77" s="667"/>
      <c r="E77" s="667"/>
      <c r="F77" s="668"/>
      <c r="G77" s="668"/>
      <c r="H77" s="664"/>
      <c r="I77" s="478"/>
      <c r="J77" s="478"/>
      <c r="K77" s="478"/>
      <c r="L77" s="478"/>
    </row>
    <row r="78" spans="1:12" s="469" customFormat="1" hidden="1" x14ac:dyDescent="0.2">
      <c r="A78" s="472"/>
      <c r="B78" s="474"/>
      <c r="C78" s="478"/>
      <c r="D78" s="667"/>
      <c r="E78" s="667"/>
      <c r="F78" s="668"/>
      <c r="G78" s="668"/>
      <c r="H78" s="664"/>
      <c r="I78" s="478"/>
      <c r="J78" s="478"/>
      <c r="K78" s="478"/>
      <c r="L78" s="478"/>
    </row>
    <row r="79" spans="1:12" s="469" customFormat="1" hidden="1" x14ac:dyDescent="0.2">
      <c r="A79" s="472"/>
      <c r="B79" s="474"/>
      <c r="C79" s="478"/>
      <c r="D79" s="667"/>
      <c r="E79" s="667"/>
      <c r="F79" s="668"/>
      <c r="G79" s="668"/>
      <c r="H79" s="664"/>
      <c r="I79" s="478"/>
      <c r="J79" s="478"/>
      <c r="K79" s="478"/>
      <c r="L79" s="478"/>
    </row>
    <row r="80" spans="1:12" s="469" customFormat="1" hidden="1" x14ac:dyDescent="0.2">
      <c r="A80" s="472"/>
      <c r="B80" s="474"/>
      <c r="C80" s="478"/>
      <c r="D80" s="667"/>
      <c r="E80" s="667"/>
      <c r="F80" s="668"/>
      <c r="G80" s="668"/>
      <c r="H80" s="664"/>
      <c r="I80" s="478"/>
      <c r="J80" s="478"/>
      <c r="K80" s="478"/>
      <c r="L80" s="478"/>
    </row>
    <row r="81" spans="1:12" s="469" customFormat="1" hidden="1" x14ac:dyDescent="0.2">
      <c r="A81" s="472"/>
      <c r="B81" s="474"/>
      <c r="C81" s="478"/>
      <c r="D81" s="667"/>
      <c r="E81" s="667"/>
      <c r="F81" s="668"/>
      <c r="G81" s="668"/>
      <c r="H81" s="664"/>
      <c r="I81" s="478"/>
      <c r="J81" s="478"/>
      <c r="K81" s="478"/>
      <c r="L81" s="478"/>
    </row>
    <row r="82" spans="1:12" s="469" customFormat="1" hidden="1" x14ac:dyDescent="0.2">
      <c r="A82" s="472"/>
      <c r="B82" s="474"/>
      <c r="C82" s="478"/>
      <c r="D82" s="667"/>
      <c r="E82" s="667"/>
      <c r="F82" s="668"/>
      <c r="G82" s="668"/>
      <c r="H82" s="664"/>
      <c r="I82" s="478"/>
      <c r="J82" s="478"/>
      <c r="K82" s="478"/>
      <c r="L82" s="478"/>
    </row>
    <row r="83" spans="1:12" s="469" customFormat="1" hidden="1" x14ac:dyDescent="0.2">
      <c r="A83" s="472"/>
      <c r="B83" s="474"/>
      <c r="C83" s="478"/>
      <c r="D83" s="667"/>
      <c r="E83" s="667"/>
      <c r="F83" s="668"/>
      <c r="G83" s="668"/>
      <c r="H83" s="664"/>
      <c r="I83" s="478"/>
      <c r="J83" s="478"/>
      <c r="K83" s="478"/>
      <c r="L83" s="478"/>
    </row>
    <row r="84" spans="1:12" s="469" customFormat="1" hidden="1" x14ac:dyDescent="0.2">
      <c r="A84" s="472"/>
      <c r="B84" s="474"/>
      <c r="C84" s="478"/>
      <c r="D84" s="667"/>
      <c r="E84" s="667"/>
      <c r="F84" s="668"/>
      <c r="G84" s="668"/>
      <c r="H84" s="664"/>
      <c r="I84" s="478"/>
      <c r="J84" s="478"/>
      <c r="K84" s="478"/>
      <c r="L84" s="478"/>
    </row>
    <row r="85" spans="1:12" s="469" customFormat="1" hidden="1" x14ac:dyDescent="0.2">
      <c r="A85" s="472"/>
      <c r="B85" s="474"/>
      <c r="C85" s="478"/>
      <c r="D85" s="667"/>
      <c r="E85" s="667"/>
      <c r="F85" s="668"/>
      <c r="G85" s="668"/>
      <c r="H85" s="664"/>
      <c r="I85" s="478"/>
      <c r="J85" s="478"/>
      <c r="K85" s="478"/>
      <c r="L85" s="478"/>
    </row>
    <row r="86" spans="1:12" s="469" customFormat="1" hidden="1" x14ac:dyDescent="0.2">
      <c r="A86" s="472"/>
      <c r="B86" s="474"/>
      <c r="C86" s="478"/>
      <c r="D86" s="667"/>
      <c r="E86" s="667"/>
      <c r="F86" s="668"/>
      <c r="G86" s="668"/>
      <c r="H86" s="664"/>
      <c r="I86" s="478"/>
      <c r="J86" s="478"/>
      <c r="K86" s="478"/>
      <c r="L86" s="478"/>
    </row>
    <row r="87" spans="1:12" s="469" customFormat="1" hidden="1" x14ac:dyDescent="0.2">
      <c r="A87" s="472"/>
      <c r="B87" s="474"/>
      <c r="C87" s="478"/>
      <c r="D87" s="667"/>
      <c r="E87" s="667"/>
      <c r="F87" s="668"/>
      <c r="G87" s="668"/>
      <c r="H87" s="664"/>
      <c r="I87" s="478"/>
      <c r="J87" s="478"/>
      <c r="K87" s="478"/>
      <c r="L87" s="478"/>
    </row>
    <row r="88" spans="1:12" s="469" customFormat="1" hidden="1" x14ac:dyDescent="0.2">
      <c r="A88" s="472"/>
      <c r="B88" s="474"/>
      <c r="C88" s="478"/>
      <c r="D88" s="667"/>
      <c r="E88" s="667"/>
      <c r="F88" s="668"/>
      <c r="G88" s="668"/>
      <c r="H88" s="664"/>
      <c r="I88" s="478"/>
      <c r="J88" s="478"/>
      <c r="K88" s="478"/>
      <c r="L88" s="478"/>
    </row>
    <row r="89" spans="1:12" s="469" customFormat="1" hidden="1" x14ac:dyDescent="0.2">
      <c r="A89" s="472"/>
      <c r="B89" s="474"/>
      <c r="C89" s="478"/>
      <c r="D89" s="667"/>
      <c r="E89" s="667"/>
      <c r="F89" s="668"/>
      <c r="G89" s="668"/>
      <c r="H89" s="664"/>
      <c r="I89" s="478"/>
      <c r="J89" s="478"/>
      <c r="K89" s="478"/>
      <c r="L89" s="478"/>
    </row>
    <row r="90" spans="1:12" s="469" customFormat="1" hidden="1" x14ac:dyDescent="0.2">
      <c r="A90" s="472"/>
      <c r="B90" s="474"/>
      <c r="C90" s="478"/>
      <c r="D90" s="667"/>
      <c r="E90" s="667"/>
      <c r="F90" s="668"/>
      <c r="G90" s="668"/>
      <c r="H90" s="664"/>
      <c r="I90" s="478"/>
      <c r="J90" s="478"/>
      <c r="K90" s="478"/>
      <c r="L90" s="478"/>
    </row>
    <row r="91" spans="1:12" s="469" customFormat="1" hidden="1" x14ac:dyDescent="0.2">
      <c r="A91" s="472"/>
      <c r="B91" s="474"/>
      <c r="C91" s="478"/>
      <c r="D91" s="667"/>
      <c r="E91" s="667"/>
      <c r="F91" s="668"/>
      <c r="G91" s="668"/>
      <c r="H91" s="664"/>
      <c r="I91" s="478"/>
      <c r="J91" s="478"/>
      <c r="K91" s="478"/>
      <c r="L91" s="478"/>
    </row>
    <row r="92" spans="1:12" s="469" customFormat="1" hidden="1" x14ac:dyDescent="0.2">
      <c r="A92" s="472"/>
      <c r="B92" s="474"/>
      <c r="C92" s="478"/>
      <c r="D92" s="667"/>
      <c r="E92" s="667"/>
      <c r="F92" s="668"/>
      <c r="G92" s="668"/>
      <c r="H92" s="664"/>
      <c r="I92" s="478"/>
      <c r="J92" s="478"/>
      <c r="K92" s="478"/>
      <c r="L92" s="478"/>
    </row>
    <row r="93" spans="1:12" s="469" customFormat="1" hidden="1" x14ac:dyDescent="0.2">
      <c r="A93" s="472"/>
      <c r="B93" s="474"/>
      <c r="C93" s="478"/>
      <c r="D93" s="667"/>
      <c r="E93" s="667"/>
      <c r="F93" s="668"/>
      <c r="G93" s="668"/>
      <c r="H93" s="664"/>
      <c r="I93" s="478"/>
      <c r="J93" s="478"/>
      <c r="K93" s="478"/>
      <c r="L93" s="478"/>
    </row>
    <row r="94" spans="1:12" s="469" customFormat="1" hidden="1" x14ac:dyDescent="0.2">
      <c r="A94" s="472"/>
      <c r="B94" s="474"/>
      <c r="C94" s="478"/>
      <c r="D94" s="667"/>
      <c r="E94" s="667"/>
      <c r="F94" s="668"/>
      <c r="G94" s="668"/>
      <c r="H94" s="664"/>
      <c r="I94" s="478"/>
      <c r="J94" s="478"/>
      <c r="K94" s="478"/>
      <c r="L94" s="478"/>
    </row>
    <row r="95" spans="1:12" s="469" customFormat="1" hidden="1" x14ac:dyDescent="0.2">
      <c r="A95" s="472"/>
      <c r="B95" s="474"/>
      <c r="C95" s="478"/>
      <c r="D95" s="667"/>
      <c r="E95" s="667"/>
      <c r="F95" s="668"/>
      <c r="G95" s="668"/>
      <c r="H95" s="664"/>
      <c r="I95" s="478"/>
      <c r="J95" s="478"/>
      <c r="K95" s="478"/>
      <c r="L95" s="478"/>
    </row>
    <row r="96" spans="1:12" s="469" customFormat="1" hidden="1" x14ac:dyDescent="0.2">
      <c r="A96" s="472"/>
      <c r="B96" s="474"/>
      <c r="C96" s="478"/>
      <c r="D96" s="667"/>
      <c r="E96" s="667"/>
      <c r="F96" s="668"/>
      <c r="G96" s="668"/>
      <c r="H96" s="664"/>
      <c r="I96" s="478"/>
      <c r="J96" s="478"/>
      <c r="K96" s="478"/>
      <c r="L96" s="478"/>
    </row>
    <row r="97" spans="1:12" s="469" customFormat="1" hidden="1" x14ac:dyDescent="0.2">
      <c r="A97" s="472"/>
      <c r="B97" s="474"/>
      <c r="C97" s="478"/>
      <c r="D97" s="667"/>
      <c r="E97" s="667"/>
      <c r="F97" s="668"/>
      <c r="G97" s="668"/>
      <c r="H97" s="664"/>
      <c r="I97" s="478"/>
      <c r="J97" s="478"/>
      <c r="K97" s="478"/>
      <c r="L97" s="478"/>
    </row>
    <row r="98" spans="1:12" s="469" customFormat="1" hidden="1" x14ac:dyDescent="0.2">
      <c r="A98" s="472"/>
      <c r="B98" s="474"/>
      <c r="C98" s="478"/>
      <c r="D98" s="667"/>
      <c r="E98" s="667"/>
      <c r="F98" s="668"/>
      <c r="G98" s="668"/>
      <c r="H98" s="664"/>
      <c r="I98" s="478"/>
      <c r="J98" s="478"/>
      <c r="K98" s="478"/>
      <c r="L98" s="478"/>
    </row>
    <row r="99" spans="1:12" hidden="1" x14ac:dyDescent="0.2"/>
    <row r="100" spans="1:12" hidden="1" x14ac:dyDescent="0.2"/>
    <row r="101" spans="1:12" hidden="1" x14ac:dyDescent="0.2"/>
  </sheetData>
  <sheetProtection password="C5B3" sheet="1" objects="1" scenarios="1" formatCells="0" formatColumns="0" formatRows="0" insertRows="0" insertHyperlinks="0" deleteRows="0"/>
  <mergeCells count="70">
    <mergeCell ref="J31:J33"/>
    <mergeCell ref="J28:J30"/>
    <mergeCell ref="K10:K12"/>
    <mergeCell ref="K28:K30"/>
    <mergeCell ref="K31:K33"/>
    <mergeCell ref="K25:K27"/>
    <mergeCell ref="K22:K24"/>
    <mergeCell ref="K19:K21"/>
    <mergeCell ref="K16:K18"/>
    <mergeCell ref="K13:K15"/>
    <mergeCell ref="J22:J24"/>
    <mergeCell ref="J25:J27"/>
    <mergeCell ref="I31:I33"/>
    <mergeCell ref="I28:I30"/>
    <mergeCell ref="H25:H27"/>
    <mergeCell ref="H28:H30"/>
    <mergeCell ref="H31:H33"/>
    <mergeCell ref="I25:I27"/>
    <mergeCell ref="I13:I15"/>
    <mergeCell ref="H19:H21"/>
    <mergeCell ref="H13:H15"/>
    <mergeCell ref="E23:E24"/>
    <mergeCell ref="I16:I18"/>
    <mergeCell ref="I19:I21"/>
    <mergeCell ref="H22:H24"/>
    <mergeCell ref="I22:I24"/>
    <mergeCell ref="D7:E7"/>
    <mergeCell ref="D6:E6"/>
    <mergeCell ref="B28:B36"/>
    <mergeCell ref="C28:C30"/>
    <mergeCell ref="C31:C33"/>
    <mergeCell ref="B16:C18"/>
    <mergeCell ref="B19:C21"/>
    <mergeCell ref="B22:C24"/>
    <mergeCell ref="B25:C27"/>
    <mergeCell ref="C34:C36"/>
    <mergeCell ref="E28:E30"/>
    <mergeCell ref="E31:E33"/>
    <mergeCell ref="B6:C6"/>
    <mergeCell ref="B7:C7"/>
    <mergeCell ref="B9:C9"/>
    <mergeCell ref="B10:C12"/>
    <mergeCell ref="B13:C15"/>
    <mergeCell ref="J34:J36"/>
    <mergeCell ref="K34:K36"/>
    <mergeCell ref="F9:H9"/>
    <mergeCell ref="E14:E15"/>
    <mergeCell ref="E17:E18"/>
    <mergeCell ref="E20:E21"/>
    <mergeCell ref="E25:E27"/>
    <mergeCell ref="H16:H18"/>
    <mergeCell ref="I10:I12"/>
    <mergeCell ref="H10:H12"/>
    <mergeCell ref="I34:I36"/>
    <mergeCell ref="J10:J12"/>
    <mergeCell ref="J13:J15"/>
    <mergeCell ref="J16:J18"/>
    <mergeCell ref="J19:J21"/>
    <mergeCell ref="D28:D30"/>
    <mergeCell ref="D31:D33"/>
    <mergeCell ref="D34:D36"/>
    <mergeCell ref="E11:E12"/>
    <mergeCell ref="H34:H36"/>
    <mergeCell ref="D11:D12"/>
    <mergeCell ref="D14:D15"/>
    <mergeCell ref="D17:D18"/>
    <mergeCell ref="E34:E36"/>
    <mergeCell ref="D20:D21"/>
    <mergeCell ref="D23:D24"/>
    <mergeCell ref="D26:D27"/>
  </mergeCells>
  <dataValidations count="5">
    <dataValidation type="list" allowBlank="1" showErrorMessage="1" sqref="E10">
      <formula1>$G$42:$G$44</formula1>
    </dataValidation>
    <dataValidation type="list" allowBlank="1" showErrorMessage="1" sqref="E22 E13 E16 E19">
      <formula1>$F$42:$F$45</formula1>
    </dataValidation>
    <dataValidation type="list" allowBlank="1" showErrorMessage="1" sqref="D10">
      <formula1>$B$42:$B$48</formula1>
    </dataValidation>
    <dataValidation type="list" allowBlank="1" showErrorMessage="1" sqref="G10:G36">
      <formula1>$I$42:$I$44</formula1>
    </dataValidation>
    <dataValidation type="list" allowBlank="1" showErrorMessage="1" sqref="D13 D16 D19 D22 D25">
      <formula1>$D$42:$D$46</formula1>
    </dataValidation>
  </dataValidations>
  <pageMargins left="0.70866141732283472" right="0.70866141732283472" top="0.74803149606299213" bottom="0.74803149606299213" header="0.31496062992125984" footer="0.31496062992125984"/>
  <pageSetup paperSize="8" scale="53" fitToHeight="2" orientation="landscape" cellComments="asDisplayed" r:id="rId1"/>
  <headerFooter>
    <oddHeader>&amp;LFSB shadow banking exercise 2017&amp;RConfidential when completed</oddHeader>
    <oddFooter>&amp;C&amp;P of &amp;N</oddFooter>
  </headerFooter>
  <rowBreaks count="1" manualBreakCount="1">
    <brk id="27" min="1"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L93"/>
  <sheetViews>
    <sheetView showGridLines="0" topLeftCell="A21" zoomScale="115" zoomScaleNormal="115" zoomScaleSheetLayoutView="40" workbookViewId="0">
      <selection activeCell="C35" sqref="C35:I35"/>
    </sheetView>
  </sheetViews>
  <sheetFormatPr defaultColWidth="0" defaultRowHeight="12.75" zeroHeight="1" x14ac:dyDescent="0.2"/>
  <cols>
    <col min="1" max="1" width="3.625" style="472" customWidth="1"/>
    <col min="2" max="2" width="7.875" style="679" customWidth="1"/>
    <col min="3" max="3" width="30.625" style="674" customWidth="1"/>
    <col min="4" max="5" width="45.625" style="686" customWidth="1"/>
    <col min="6" max="6" width="14.375" style="687" customWidth="1"/>
    <col min="7" max="7" width="12.625" style="687" customWidth="1"/>
    <col min="8" max="8" width="35.625" style="687" customWidth="1"/>
    <col min="9" max="11" width="45.625" style="674" customWidth="1"/>
    <col min="12" max="12" width="3.625" style="469" customWidth="1"/>
    <col min="13" max="64" width="0" style="469" hidden="1" customWidth="1"/>
    <col min="65" max="16384" width="10" style="469" hidden="1"/>
  </cols>
  <sheetData>
    <row r="1" spans="1:40" s="413" customFormat="1" ht="14.25" customHeight="1" x14ac:dyDescent="0.2">
      <c r="A1" s="414"/>
      <c r="B1" s="415"/>
      <c r="C1" s="415"/>
      <c r="D1" s="415"/>
      <c r="E1" s="415"/>
      <c r="F1" s="494"/>
      <c r="G1" s="494"/>
      <c r="H1" s="494"/>
      <c r="I1" s="415"/>
      <c r="J1" s="415"/>
      <c r="K1" s="415"/>
    </row>
    <row r="2" spans="1:40" s="3" customFormat="1" ht="19.5" customHeight="1" x14ac:dyDescent="0.2">
      <c r="A2" s="418"/>
      <c r="B2" s="13" t="s">
        <v>541</v>
      </c>
      <c r="C2" s="13"/>
      <c r="D2" s="13"/>
      <c r="E2" s="13"/>
      <c r="F2" s="514"/>
      <c r="G2" s="514"/>
      <c r="H2" s="514"/>
      <c r="I2" s="13"/>
      <c r="J2" s="13"/>
      <c r="K2" s="13"/>
      <c r="L2" s="418"/>
    </row>
    <row r="3" spans="1:40" s="413" customFormat="1" ht="9.9499999999999993" customHeight="1" x14ac:dyDescent="0.2">
      <c r="F3" s="512"/>
      <c r="G3" s="512"/>
      <c r="H3" s="512"/>
      <c r="J3" s="415"/>
    </row>
    <row r="4" spans="1:40" s="413" customFormat="1" ht="12" customHeight="1" x14ac:dyDescent="0.2">
      <c r="B4" s="513" t="s">
        <v>397</v>
      </c>
      <c r="C4" s="419"/>
      <c r="D4" s="415"/>
      <c r="E4" s="415"/>
      <c r="F4" s="512"/>
      <c r="G4" s="512"/>
      <c r="H4" s="512"/>
      <c r="I4" s="415"/>
      <c r="J4" s="415"/>
      <c r="K4" s="415"/>
      <c r="L4" s="415"/>
      <c r="N4" s="415"/>
      <c r="O4" s="415"/>
      <c r="P4" s="415"/>
      <c r="Q4" s="415"/>
      <c r="R4" s="415"/>
      <c r="S4" s="415"/>
      <c r="U4" s="415"/>
      <c r="V4" s="415"/>
      <c r="W4" s="415"/>
      <c r="X4" s="415"/>
      <c r="Y4" s="415"/>
      <c r="Z4" s="415"/>
      <c r="AB4" s="415"/>
      <c r="AC4" s="415"/>
      <c r="AD4" s="415"/>
      <c r="AE4" s="415"/>
      <c r="AF4" s="415"/>
      <c r="AG4" s="415"/>
      <c r="AI4" s="415"/>
      <c r="AJ4" s="415"/>
      <c r="AK4" s="415"/>
      <c r="AL4" s="415"/>
      <c r="AM4" s="415"/>
      <c r="AN4" s="415"/>
    </row>
    <row r="5" spans="1:40" s="506" customFormat="1" ht="12" customHeight="1" x14ac:dyDescent="0.25">
      <c r="A5" s="472"/>
      <c r="B5" s="509"/>
      <c r="C5" s="509"/>
      <c r="D5" s="509"/>
      <c r="E5" s="509"/>
      <c r="F5" s="510"/>
      <c r="G5" s="510"/>
      <c r="H5" s="510"/>
      <c r="I5" s="509"/>
      <c r="J5" s="509"/>
      <c r="K5" s="509"/>
    </row>
    <row r="6" spans="1:40" s="506" customFormat="1" ht="45" customHeight="1" x14ac:dyDescent="0.2">
      <c r="A6" s="472"/>
      <c r="B6" s="1980" t="s">
        <v>415</v>
      </c>
      <c r="C6" s="1980"/>
      <c r="D6" s="1975" t="s">
        <v>395</v>
      </c>
      <c r="E6" s="2022"/>
      <c r="F6" s="507"/>
      <c r="G6" s="507"/>
      <c r="H6" s="507"/>
      <c r="I6" s="507"/>
      <c r="J6" s="507"/>
      <c r="K6" s="507"/>
    </row>
    <row r="7" spans="1:40" s="506" customFormat="1" ht="45" customHeight="1" x14ac:dyDescent="0.2">
      <c r="A7" s="505"/>
      <c r="B7" s="1981" t="s">
        <v>394</v>
      </c>
      <c r="C7" s="1981"/>
      <c r="D7" s="1977" t="s">
        <v>393</v>
      </c>
      <c r="E7" s="1978"/>
      <c r="F7" s="507"/>
      <c r="G7" s="507"/>
      <c r="H7" s="507"/>
      <c r="I7" s="507"/>
      <c r="J7" s="507"/>
      <c r="K7" s="507"/>
    </row>
    <row r="8" spans="1:40" s="506" customFormat="1" ht="20.100000000000001" customHeight="1" x14ac:dyDescent="0.2">
      <c r="A8" s="505"/>
      <c r="B8" s="505"/>
      <c r="C8" s="484"/>
      <c r="D8" s="484"/>
      <c r="E8" s="484"/>
      <c r="F8" s="485"/>
      <c r="G8" s="485"/>
      <c r="H8" s="485"/>
      <c r="I8" s="484"/>
      <c r="J8" s="484"/>
      <c r="K8" s="484"/>
    </row>
    <row r="9" spans="1:40" s="468" customFormat="1" ht="45" customHeight="1" x14ac:dyDescent="0.2">
      <c r="A9" s="505"/>
      <c r="B9" s="1979" t="s">
        <v>392</v>
      </c>
      <c r="C9" s="1979"/>
      <c r="D9" s="843" t="s">
        <v>391</v>
      </c>
      <c r="E9" s="844" t="s">
        <v>451</v>
      </c>
      <c r="F9" s="1955" t="s">
        <v>477</v>
      </c>
      <c r="G9" s="1956"/>
      <c r="H9" s="1957"/>
      <c r="I9" s="845" t="s">
        <v>390</v>
      </c>
      <c r="J9" s="844" t="s">
        <v>389</v>
      </c>
      <c r="K9" s="846" t="s">
        <v>405</v>
      </c>
      <c r="L9" s="469"/>
    </row>
    <row r="10" spans="1:40" s="470" customFormat="1" ht="45" customHeight="1" x14ac:dyDescent="0.2">
      <c r="A10" s="504"/>
      <c r="B10" s="2031" t="s">
        <v>414</v>
      </c>
      <c r="C10" s="2032"/>
      <c r="D10" s="517" t="s">
        <v>487</v>
      </c>
      <c r="E10" s="517" t="s">
        <v>486</v>
      </c>
      <c r="F10" s="850" t="s">
        <v>447</v>
      </c>
      <c r="G10" s="627" t="s">
        <v>442</v>
      </c>
      <c r="H10" s="2020" t="s">
        <v>446</v>
      </c>
      <c r="I10" s="2008"/>
      <c r="J10" s="2007"/>
      <c r="K10" s="2009"/>
      <c r="L10" s="473"/>
    </row>
    <row r="11" spans="1:40" s="470" customFormat="1" ht="45" customHeight="1" x14ac:dyDescent="0.2">
      <c r="A11" s="504"/>
      <c r="B11" s="2033"/>
      <c r="C11" s="2034"/>
      <c r="D11" s="1987" t="s">
        <v>456</v>
      </c>
      <c r="E11" s="1987" t="s">
        <v>450</v>
      </c>
      <c r="F11" s="851" t="s">
        <v>445</v>
      </c>
      <c r="G11" s="625" t="s">
        <v>442</v>
      </c>
      <c r="H11" s="2011"/>
      <c r="I11" s="1969"/>
      <c r="J11" s="1962"/>
      <c r="K11" s="1971"/>
      <c r="L11" s="473"/>
    </row>
    <row r="12" spans="1:40" s="470" customFormat="1" ht="45" customHeight="1" x14ac:dyDescent="0.2">
      <c r="A12" s="504"/>
      <c r="B12" s="2035"/>
      <c r="C12" s="2036"/>
      <c r="D12" s="2030"/>
      <c r="E12" s="2030"/>
      <c r="F12" s="852" t="s">
        <v>444</v>
      </c>
      <c r="G12" s="847" t="s">
        <v>442</v>
      </c>
      <c r="H12" s="2021"/>
      <c r="I12" s="1994"/>
      <c r="J12" s="2006"/>
      <c r="K12" s="2010"/>
      <c r="L12" s="473"/>
    </row>
    <row r="13" spans="1:40" s="470" customFormat="1" ht="45" customHeight="1" x14ac:dyDescent="0.2">
      <c r="A13" s="504"/>
      <c r="B13" s="2031" t="s">
        <v>413</v>
      </c>
      <c r="C13" s="2032"/>
      <c r="D13" s="517" t="s">
        <v>421</v>
      </c>
      <c r="E13" s="517" t="s">
        <v>455</v>
      </c>
      <c r="F13" s="850" t="s">
        <v>447</v>
      </c>
      <c r="G13" s="627" t="s">
        <v>442</v>
      </c>
      <c r="H13" s="2020" t="s">
        <v>446</v>
      </c>
      <c r="I13" s="2008"/>
      <c r="J13" s="2007"/>
      <c r="K13" s="2009"/>
      <c r="L13" s="473"/>
    </row>
    <row r="14" spans="1:40" s="470" customFormat="1" ht="45" customHeight="1" x14ac:dyDescent="0.2">
      <c r="A14" s="504"/>
      <c r="B14" s="2033"/>
      <c r="C14" s="2034"/>
      <c r="D14" s="1987" t="s">
        <v>449</v>
      </c>
      <c r="E14" s="1987" t="s">
        <v>450</v>
      </c>
      <c r="F14" s="851" t="s">
        <v>445</v>
      </c>
      <c r="G14" s="625" t="s">
        <v>442</v>
      </c>
      <c r="H14" s="2011"/>
      <c r="I14" s="1969"/>
      <c r="J14" s="1962"/>
      <c r="K14" s="1971"/>
      <c r="L14" s="473"/>
    </row>
    <row r="15" spans="1:40" s="470" customFormat="1" ht="45" customHeight="1" x14ac:dyDescent="0.2">
      <c r="A15" s="503"/>
      <c r="B15" s="2035"/>
      <c r="C15" s="2036"/>
      <c r="D15" s="2030"/>
      <c r="E15" s="2030"/>
      <c r="F15" s="852" t="s">
        <v>444</v>
      </c>
      <c r="G15" s="847" t="s">
        <v>442</v>
      </c>
      <c r="H15" s="2021"/>
      <c r="I15" s="1994"/>
      <c r="J15" s="2006"/>
      <c r="K15" s="2010"/>
      <c r="L15" s="473"/>
    </row>
    <row r="16" spans="1:40" s="470" customFormat="1" ht="45" customHeight="1" x14ac:dyDescent="0.2">
      <c r="A16" s="503"/>
      <c r="B16" s="2031" t="s">
        <v>412</v>
      </c>
      <c r="C16" s="2032"/>
      <c r="D16" s="517" t="s">
        <v>421</v>
      </c>
      <c r="E16" s="517" t="s">
        <v>455</v>
      </c>
      <c r="F16" s="850" t="s">
        <v>447</v>
      </c>
      <c r="G16" s="627" t="s">
        <v>442</v>
      </c>
      <c r="H16" s="2020" t="s">
        <v>446</v>
      </c>
      <c r="I16" s="2008"/>
      <c r="J16" s="2007"/>
      <c r="K16" s="2009"/>
      <c r="L16" s="839"/>
    </row>
    <row r="17" spans="1:31" s="470" customFormat="1" ht="45" customHeight="1" x14ac:dyDescent="0.2">
      <c r="A17" s="503"/>
      <c r="B17" s="2033"/>
      <c r="C17" s="2034"/>
      <c r="D17" s="1987" t="s">
        <v>449</v>
      </c>
      <c r="E17" s="1987" t="s">
        <v>450</v>
      </c>
      <c r="F17" s="851" t="s">
        <v>445</v>
      </c>
      <c r="G17" s="625" t="s">
        <v>442</v>
      </c>
      <c r="H17" s="2011"/>
      <c r="I17" s="1969"/>
      <c r="J17" s="1962"/>
      <c r="K17" s="1971"/>
      <c r="L17" s="839"/>
    </row>
    <row r="18" spans="1:31" s="470" customFormat="1" ht="45" customHeight="1" x14ac:dyDescent="0.2">
      <c r="A18" s="503"/>
      <c r="B18" s="2035"/>
      <c r="C18" s="2036"/>
      <c r="D18" s="2030"/>
      <c r="E18" s="2030"/>
      <c r="F18" s="852" t="s">
        <v>444</v>
      </c>
      <c r="G18" s="847" t="s">
        <v>442</v>
      </c>
      <c r="H18" s="2021"/>
      <c r="I18" s="1994"/>
      <c r="J18" s="2006"/>
      <c r="K18" s="2010"/>
      <c r="L18" s="839"/>
    </row>
    <row r="19" spans="1:31" s="470" customFormat="1" ht="45" customHeight="1" x14ac:dyDescent="0.2">
      <c r="A19" s="503"/>
      <c r="B19" s="2031" t="s">
        <v>411</v>
      </c>
      <c r="C19" s="2032"/>
      <c r="D19" s="517" t="s">
        <v>421</v>
      </c>
      <c r="E19" s="1999"/>
      <c r="F19" s="850" t="s">
        <v>447</v>
      </c>
      <c r="G19" s="627" t="s">
        <v>442</v>
      </c>
      <c r="H19" s="2020" t="s">
        <v>446</v>
      </c>
      <c r="I19" s="2008"/>
      <c r="J19" s="2007"/>
      <c r="K19" s="2009"/>
      <c r="L19" s="839"/>
    </row>
    <row r="20" spans="1:31" s="470" customFormat="1" ht="45" customHeight="1" x14ac:dyDescent="0.2">
      <c r="A20" s="503"/>
      <c r="B20" s="2033"/>
      <c r="C20" s="2034"/>
      <c r="D20" s="1987" t="s">
        <v>449</v>
      </c>
      <c r="E20" s="1966"/>
      <c r="F20" s="851" t="s">
        <v>445</v>
      </c>
      <c r="G20" s="625" t="s">
        <v>442</v>
      </c>
      <c r="H20" s="2011"/>
      <c r="I20" s="1969"/>
      <c r="J20" s="1962"/>
      <c r="K20" s="1971"/>
      <c r="L20" s="839"/>
    </row>
    <row r="21" spans="1:31" s="470" customFormat="1" ht="45" customHeight="1" x14ac:dyDescent="0.2">
      <c r="A21" s="502"/>
      <c r="B21" s="2035"/>
      <c r="C21" s="2036"/>
      <c r="D21" s="2030"/>
      <c r="E21" s="2019"/>
      <c r="F21" s="852" t="s">
        <v>444</v>
      </c>
      <c r="G21" s="847" t="s">
        <v>442</v>
      </c>
      <c r="H21" s="2021"/>
      <c r="I21" s="1994"/>
      <c r="J21" s="2006"/>
      <c r="K21" s="2010"/>
      <c r="L21" s="839"/>
    </row>
    <row r="22" spans="1:31" s="499" customFormat="1" ht="45" customHeight="1" x14ac:dyDescent="0.2">
      <c r="A22" s="501"/>
      <c r="B22" s="1990" t="s">
        <v>376</v>
      </c>
      <c r="C22" s="2023" t="s">
        <v>478</v>
      </c>
      <c r="D22" s="1998" t="s">
        <v>448</v>
      </c>
      <c r="E22" s="1999"/>
      <c r="F22" s="850" t="s">
        <v>447</v>
      </c>
      <c r="G22" s="627" t="s">
        <v>442</v>
      </c>
      <c r="H22" s="2020" t="s">
        <v>476</v>
      </c>
      <c r="I22" s="2008"/>
      <c r="J22" s="2007"/>
      <c r="K22" s="2009"/>
      <c r="L22" s="500"/>
    </row>
    <row r="23" spans="1:31" s="499" customFormat="1" ht="45" customHeight="1" x14ac:dyDescent="0.2">
      <c r="A23" s="501"/>
      <c r="B23" s="1991"/>
      <c r="C23" s="2024"/>
      <c r="D23" s="1987"/>
      <c r="E23" s="1966"/>
      <c r="F23" s="851" t="s">
        <v>445</v>
      </c>
      <c r="G23" s="625" t="s">
        <v>442</v>
      </c>
      <c r="H23" s="2011"/>
      <c r="I23" s="1969"/>
      <c r="J23" s="1962"/>
      <c r="K23" s="1971"/>
      <c r="L23" s="500"/>
    </row>
    <row r="24" spans="1:31" s="499" customFormat="1" ht="45" customHeight="1" x14ac:dyDescent="0.2">
      <c r="A24" s="501"/>
      <c r="B24" s="1991"/>
      <c r="C24" s="2024"/>
      <c r="D24" s="1987"/>
      <c r="E24" s="1966"/>
      <c r="F24" s="851" t="s">
        <v>444</v>
      </c>
      <c r="G24" s="625" t="s">
        <v>442</v>
      </c>
      <c r="H24" s="2011"/>
      <c r="I24" s="1969"/>
      <c r="J24" s="1962"/>
      <c r="K24" s="1971"/>
      <c r="L24" s="500"/>
    </row>
    <row r="25" spans="1:31" s="499" customFormat="1" ht="45" customHeight="1" x14ac:dyDescent="0.2">
      <c r="A25" s="501"/>
      <c r="B25" s="1991"/>
      <c r="C25" s="2024" t="s">
        <v>478</v>
      </c>
      <c r="D25" s="1987" t="s">
        <v>448</v>
      </c>
      <c r="E25" s="1966"/>
      <c r="F25" s="851" t="s">
        <v>447</v>
      </c>
      <c r="G25" s="625" t="s">
        <v>442</v>
      </c>
      <c r="H25" s="2011" t="s">
        <v>476</v>
      </c>
      <c r="I25" s="1969"/>
      <c r="J25" s="1962"/>
      <c r="K25" s="1971"/>
      <c r="L25" s="500"/>
    </row>
    <row r="26" spans="1:31" s="499" customFormat="1" ht="45" customHeight="1" x14ac:dyDescent="0.2">
      <c r="A26" s="501"/>
      <c r="B26" s="1991"/>
      <c r="C26" s="2024"/>
      <c r="D26" s="1987"/>
      <c r="E26" s="1966"/>
      <c r="F26" s="851" t="s">
        <v>445</v>
      </c>
      <c r="G26" s="625" t="s">
        <v>442</v>
      </c>
      <c r="H26" s="2011"/>
      <c r="I26" s="1969"/>
      <c r="J26" s="1962"/>
      <c r="K26" s="1971"/>
      <c r="L26" s="500"/>
    </row>
    <row r="27" spans="1:31" s="499" customFormat="1" ht="45" customHeight="1" x14ac:dyDescent="0.2">
      <c r="A27" s="501"/>
      <c r="B27" s="1991"/>
      <c r="C27" s="2024"/>
      <c r="D27" s="1987"/>
      <c r="E27" s="1966"/>
      <c r="F27" s="851" t="s">
        <v>444</v>
      </c>
      <c r="G27" s="625" t="s">
        <v>442</v>
      </c>
      <c r="H27" s="2011"/>
      <c r="I27" s="1969"/>
      <c r="J27" s="1962"/>
      <c r="K27" s="1971"/>
      <c r="L27" s="500"/>
    </row>
    <row r="28" spans="1:31" s="499" customFormat="1" ht="45" customHeight="1" x14ac:dyDescent="0.2">
      <c r="A28" s="501"/>
      <c r="B28" s="1991"/>
      <c r="C28" s="2024" t="s">
        <v>478</v>
      </c>
      <c r="D28" s="1987" t="s">
        <v>448</v>
      </c>
      <c r="E28" s="2027"/>
      <c r="F28" s="851" t="s">
        <v>447</v>
      </c>
      <c r="G28" s="625" t="s">
        <v>442</v>
      </c>
      <c r="H28" s="2011" t="s">
        <v>476</v>
      </c>
      <c r="I28" s="1969"/>
      <c r="J28" s="1962"/>
      <c r="K28" s="1964"/>
      <c r="L28" s="500"/>
    </row>
    <row r="29" spans="1:31" s="499" customFormat="1" ht="45" customHeight="1" x14ac:dyDescent="0.2">
      <c r="A29" s="501"/>
      <c r="B29" s="1991"/>
      <c r="C29" s="2024"/>
      <c r="D29" s="1987"/>
      <c r="E29" s="2028"/>
      <c r="F29" s="851" t="s">
        <v>445</v>
      </c>
      <c r="G29" s="625" t="s">
        <v>442</v>
      </c>
      <c r="H29" s="2011"/>
      <c r="I29" s="1969"/>
      <c r="J29" s="1962"/>
      <c r="K29" s="1964"/>
      <c r="L29" s="500"/>
    </row>
    <row r="30" spans="1:31" s="499" customFormat="1" ht="45" customHeight="1" thickBot="1" x14ac:dyDescent="0.25">
      <c r="A30" s="501"/>
      <c r="B30" s="1992"/>
      <c r="C30" s="2025"/>
      <c r="D30" s="1988"/>
      <c r="E30" s="2029"/>
      <c r="F30" s="853" t="s">
        <v>444</v>
      </c>
      <c r="G30" s="628" t="s">
        <v>442</v>
      </c>
      <c r="H30" s="2012"/>
      <c r="I30" s="1970"/>
      <c r="J30" s="1963"/>
      <c r="K30" s="1965"/>
      <c r="L30" s="500"/>
    </row>
    <row r="31" spans="1:31" s="418" customFormat="1" ht="14.25" x14ac:dyDescent="0.2">
      <c r="G31" s="618"/>
      <c r="J31" s="416"/>
      <c r="K31" s="416"/>
      <c r="L31" s="416"/>
      <c r="M31" s="416"/>
      <c r="N31" s="416"/>
      <c r="O31" s="416"/>
      <c r="P31" s="416"/>
      <c r="Q31" s="416"/>
      <c r="R31" s="416"/>
      <c r="S31" s="416"/>
      <c r="T31" s="416"/>
      <c r="U31" s="416"/>
      <c r="V31" s="416"/>
      <c r="W31" s="416"/>
      <c r="X31" s="416"/>
      <c r="Y31" s="416"/>
      <c r="Z31" s="416"/>
      <c r="AA31" s="416"/>
      <c r="AB31" s="416"/>
      <c r="AC31" s="416"/>
      <c r="AD31" s="416"/>
      <c r="AE31" s="416"/>
    </row>
    <row r="32" spans="1:31" s="496" customFormat="1" ht="15.95" customHeight="1" x14ac:dyDescent="0.2">
      <c r="A32" s="498"/>
      <c r="B32" s="497" t="s">
        <v>101</v>
      </c>
      <c r="F32" s="497"/>
      <c r="G32" s="497"/>
      <c r="H32" s="497"/>
      <c r="J32" s="497"/>
      <c r="K32" s="497"/>
    </row>
    <row r="33" spans="1:43" s="418" customFormat="1" ht="14.25" customHeight="1" x14ac:dyDescent="0.2">
      <c r="B33" s="495" t="s">
        <v>375</v>
      </c>
      <c r="D33" s="495"/>
      <c r="E33" s="495"/>
      <c r="F33" s="495"/>
      <c r="G33" s="617"/>
      <c r="H33" s="495"/>
      <c r="I33" s="495"/>
      <c r="J33" s="495"/>
      <c r="K33" s="495"/>
      <c r="M33" s="495"/>
      <c r="O33" s="495"/>
      <c r="Q33" s="495"/>
      <c r="S33" s="495"/>
      <c r="U33" s="495"/>
      <c r="W33" s="495"/>
      <c r="Y33" s="495"/>
      <c r="AA33" s="495"/>
      <c r="AC33" s="495"/>
      <c r="AE33" s="495"/>
    </row>
    <row r="34" spans="1:43" s="413" customFormat="1" x14ac:dyDescent="0.2">
      <c r="B34" s="415" t="s">
        <v>549</v>
      </c>
      <c r="C34" s="415"/>
      <c r="D34" s="415"/>
      <c r="E34" s="415"/>
      <c r="F34" s="415"/>
      <c r="G34" s="415"/>
      <c r="H34" s="415"/>
      <c r="I34" s="494"/>
      <c r="J34" s="494"/>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row>
    <row r="35" spans="1:43" ht="20.100000000000001" customHeight="1" x14ac:dyDescent="0.2">
      <c r="B35" s="474"/>
      <c r="C35" s="487"/>
      <c r="D35" s="490"/>
      <c r="E35" s="490"/>
      <c r="F35" s="490"/>
      <c r="G35" s="624"/>
      <c r="H35" s="490"/>
      <c r="I35" s="489"/>
      <c r="J35" s="489"/>
      <c r="K35" s="488"/>
      <c r="L35" s="487"/>
    </row>
    <row r="36" spans="1:43" s="523" customFormat="1" ht="20.100000000000001" hidden="1" customHeight="1" x14ac:dyDescent="0.2">
      <c r="A36" s="522"/>
      <c r="B36" s="524" t="s">
        <v>487</v>
      </c>
      <c r="C36" s="516"/>
      <c r="D36" s="854" t="s">
        <v>421</v>
      </c>
      <c r="E36" s="854"/>
      <c r="F36" s="690" t="s">
        <v>486</v>
      </c>
      <c r="G36" s="690" t="s">
        <v>455</v>
      </c>
      <c r="H36" s="691" t="s">
        <v>442</v>
      </c>
      <c r="I36" s="492"/>
      <c r="J36" s="492"/>
      <c r="K36" s="492"/>
      <c r="L36" s="520"/>
    </row>
    <row r="37" spans="1:43" s="519" customFormat="1" ht="20.100000000000001" hidden="1" customHeight="1" x14ac:dyDescent="0.2">
      <c r="A37" s="522"/>
      <c r="B37" s="521" t="s">
        <v>410</v>
      </c>
      <c r="C37" s="492"/>
      <c r="D37" s="629" t="s">
        <v>479</v>
      </c>
      <c r="E37" s="629"/>
      <c r="F37" s="675" t="s">
        <v>485</v>
      </c>
      <c r="G37" s="675" t="s">
        <v>454</v>
      </c>
      <c r="H37" s="629" t="s">
        <v>439</v>
      </c>
      <c r="I37" s="492"/>
      <c r="J37" s="492"/>
      <c r="K37" s="492"/>
      <c r="L37" s="520"/>
    </row>
    <row r="38" spans="1:43" s="519" customFormat="1" ht="20.100000000000001" hidden="1" customHeight="1" x14ac:dyDescent="0.2">
      <c r="A38" s="522"/>
      <c r="B38" s="521" t="s">
        <v>409</v>
      </c>
      <c r="C38" s="492"/>
      <c r="D38" s="657" t="s">
        <v>484</v>
      </c>
      <c r="E38" s="629"/>
      <c r="F38" s="675" t="s">
        <v>483</v>
      </c>
      <c r="G38" s="675" t="s">
        <v>453</v>
      </c>
      <c r="H38" s="676" t="s">
        <v>436</v>
      </c>
      <c r="I38" s="492"/>
      <c r="J38" s="492"/>
      <c r="K38" s="492"/>
      <c r="L38" s="520"/>
    </row>
    <row r="39" spans="1:43" s="519" customFormat="1" ht="20.100000000000001" hidden="1" customHeight="1" x14ac:dyDescent="0.2">
      <c r="A39" s="522"/>
      <c r="B39" s="674" t="s">
        <v>491</v>
      </c>
      <c r="C39" s="492"/>
      <c r="D39" s="629" t="s">
        <v>550</v>
      </c>
      <c r="E39" s="629"/>
      <c r="F39" s="665"/>
      <c r="G39" s="675" t="s">
        <v>452</v>
      </c>
      <c r="H39" s="675"/>
      <c r="I39" s="492"/>
      <c r="J39" s="492"/>
      <c r="K39" s="492"/>
      <c r="L39" s="520"/>
    </row>
    <row r="40" spans="1:43" s="519" customFormat="1" ht="20.100000000000001" hidden="1" customHeight="1" x14ac:dyDescent="0.2">
      <c r="A40" s="522"/>
      <c r="B40" s="521" t="s">
        <v>408</v>
      </c>
      <c r="C40" s="492"/>
      <c r="D40" s="629" t="s">
        <v>481</v>
      </c>
      <c r="E40" s="662"/>
      <c r="F40" s="677"/>
      <c r="G40" s="662"/>
      <c r="H40" s="677"/>
      <c r="I40" s="492"/>
      <c r="J40" s="492"/>
      <c r="K40" s="492"/>
      <c r="L40" s="520"/>
    </row>
    <row r="41" spans="1:43" s="519" customFormat="1" ht="20.100000000000001" hidden="1" customHeight="1" x14ac:dyDescent="0.2">
      <c r="A41" s="522"/>
      <c r="B41" s="521" t="s">
        <v>407</v>
      </c>
      <c r="C41" s="492"/>
      <c r="E41" s="662"/>
      <c r="F41" s="677"/>
      <c r="G41" s="677"/>
      <c r="H41" s="677"/>
      <c r="I41" s="492"/>
      <c r="J41" s="492"/>
      <c r="K41" s="492"/>
      <c r="L41" s="520"/>
    </row>
    <row r="42" spans="1:43" ht="12.75" customHeight="1" x14ac:dyDescent="0.2">
      <c r="C42" s="675"/>
      <c r="D42" s="662"/>
      <c r="E42" s="662"/>
      <c r="F42" s="678"/>
      <c r="G42" s="678"/>
      <c r="H42" s="678"/>
      <c r="I42" s="675"/>
      <c r="J42" s="675"/>
      <c r="K42" s="675"/>
      <c r="L42" s="506"/>
    </row>
    <row r="43" spans="1:43" x14ac:dyDescent="0.2">
      <c r="C43" s="675"/>
      <c r="D43" s="492"/>
      <c r="E43" s="492"/>
      <c r="F43" s="680"/>
      <c r="G43" s="680"/>
      <c r="H43" s="680"/>
      <c r="I43" s="675"/>
      <c r="J43" s="675"/>
      <c r="K43" s="675"/>
      <c r="L43" s="506"/>
    </row>
    <row r="44" spans="1:43" ht="14.25" hidden="1" x14ac:dyDescent="0.2">
      <c r="A44" s="483"/>
      <c r="C44" s="681"/>
      <c r="D44" s="630"/>
      <c r="E44" s="630"/>
      <c r="F44" s="682"/>
      <c r="G44" s="682"/>
      <c r="H44" s="682"/>
      <c r="I44" s="681"/>
      <c r="J44" s="681"/>
      <c r="K44" s="681"/>
      <c r="L44" s="506"/>
    </row>
    <row r="45" spans="1:43" ht="14.25" hidden="1" x14ac:dyDescent="0.2">
      <c r="A45" s="483"/>
      <c r="C45" s="683"/>
      <c r="D45" s="684"/>
      <c r="E45" s="684"/>
      <c r="F45" s="685"/>
      <c r="G45" s="685"/>
      <c r="H45" s="685"/>
      <c r="I45" s="683"/>
      <c r="J45" s="683"/>
      <c r="K45" s="683"/>
    </row>
    <row r="46" spans="1:43" ht="14.25" hidden="1" x14ac:dyDescent="0.2">
      <c r="A46" s="483"/>
      <c r="C46" s="683"/>
      <c r="D46" s="684"/>
      <c r="E46" s="684"/>
      <c r="F46" s="685"/>
      <c r="G46" s="685"/>
      <c r="H46" s="685"/>
      <c r="I46" s="683"/>
      <c r="J46" s="683"/>
      <c r="K46" s="683"/>
    </row>
    <row r="47" spans="1:43" hidden="1" x14ac:dyDescent="0.2">
      <c r="C47" s="683"/>
      <c r="D47" s="684"/>
      <c r="E47" s="684"/>
      <c r="F47" s="685"/>
      <c r="G47" s="685"/>
      <c r="H47" s="685"/>
      <c r="I47" s="683"/>
      <c r="J47" s="683"/>
      <c r="K47" s="683"/>
    </row>
    <row r="48" spans="1:43" hidden="1" x14ac:dyDescent="0.2">
      <c r="C48" s="683"/>
      <c r="D48" s="684"/>
      <c r="E48" s="684"/>
      <c r="F48" s="685"/>
      <c r="G48" s="685"/>
      <c r="H48" s="685"/>
      <c r="I48" s="683"/>
      <c r="J48" s="683"/>
      <c r="K48" s="683"/>
    </row>
    <row r="49" spans="2:11" hidden="1" x14ac:dyDescent="0.2">
      <c r="C49" s="683"/>
      <c r="D49" s="684"/>
      <c r="E49" s="684"/>
      <c r="F49" s="685"/>
      <c r="G49" s="685"/>
      <c r="H49" s="685"/>
      <c r="I49" s="683"/>
      <c r="J49" s="683"/>
      <c r="K49" s="683"/>
    </row>
    <row r="50" spans="2:11" hidden="1" x14ac:dyDescent="0.2"/>
    <row r="51" spans="2:11" hidden="1" x14ac:dyDescent="0.2">
      <c r="C51" s="683"/>
      <c r="D51" s="688"/>
      <c r="E51" s="688"/>
      <c r="F51" s="689"/>
      <c r="G51" s="689"/>
      <c r="H51" s="689"/>
      <c r="I51" s="683"/>
      <c r="J51" s="683"/>
      <c r="K51" s="683"/>
    </row>
    <row r="52" spans="2:11" hidden="1" x14ac:dyDescent="0.2">
      <c r="C52" s="683"/>
      <c r="D52" s="688"/>
      <c r="E52" s="688"/>
      <c r="F52" s="689"/>
      <c r="G52" s="689"/>
      <c r="H52" s="689"/>
      <c r="I52" s="683"/>
      <c r="J52" s="683"/>
      <c r="K52" s="683"/>
    </row>
    <row r="53" spans="2:11" hidden="1" x14ac:dyDescent="0.2">
      <c r="C53" s="683"/>
      <c r="D53" s="684"/>
      <c r="E53" s="684"/>
      <c r="F53" s="685"/>
      <c r="G53" s="685"/>
      <c r="H53" s="685"/>
      <c r="I53" s="683"/>
      <c r="J53" s="683"/>
      <c r="K53" s="683"/>
    </row>
    <row r="54" spans="2:11" hidden="1" x14ac:dyDescent="0.2">
      <c r="C54" s="683"/>
      <c r="D54" s="684"/>
      <c r="E54" s="684"/>
      <c r="F54" s="685"/>
      <c r="G54" s="685"/>
      <c r="H54" s="685"/>
      <c r="I54" s="683"/>
      <c r="J54" s="683"/>
      <c r="K54" s="683"/>
    </row>
    <row r="55" spans="2:11" hidden="1" x14ac:dyDescent="0.2">
      <c r="D55" s="684"/>
      <c r="E55" s="684"/>
      <c r="F55" s="685"/>
      <c r="G55" s="685"/>
      <c r="H55" s="685"/>
    </row>
    <row r="56" spans="2:11" ht="14.25" hidden="1" customHeight="1" x14ac:dyDescent="0.2">
      <c r="D56" s="684"/>
      <c r="E56" s="684"/>
      <c r="F56" s="685"/>
      <c r="G56" s="685"/>
      <c r="H56" s="685"/>
    </row>
    <row r="57" spans="2:11" ht="14.25" hidden="1" customHeight="1" x14ac:dyDescent="0.2">
      <c r="B57" s="2037"/>
      <c r="C57" s="2037"/>
      <c r="D57" s="2037"/>
      <c r="E57" s="2037"/>
      <c r="F57" s="2037"/>
      <c r="G57" s="2037"/>
      <c r="H57" s="2037"/>
      <c r="I57" s="2037"/>
      <c r="J57" s="2037"/>
      <c r="K57" s="2037"/>
    </row>
    <row r="58" spans="2:11" ht="14.25" hidden="1" customHeight="1" x14ac:dyDescent="0.2">
      <c r="B58" s="2037"/>
      <c r="C58" s="2037"/>
      <c r="D58" s="2037"/>
      <c r="E58" s="2037"/>
      <c r="F58" s="2037"/>
      <c r="G58" s="2037"/>
      <c r="H58" s="2037"/>
      <c r="I58" s="2037"/>
      <c r="J58" s="2037"/>
      <c r="K58" s="2037"/>
    </row>
    <row r="59" spans="2:11" ht="15" hidden="1" customHeight="1" x14ac:dyDescent="0.2">
      <c r="D59" s="688"/>
      <c r="E59" s="688"/>
      <c r="F59" s="689"/>
      <c r="G59" s="689"/>
      <c r="H59" s="689"/>
    </row>
    <row r="60" spans="2:11" ht="14.25" hidden="1" customHeight="1" x14ac:dyDescent="0.2"/>
    <row r="61" spans="2:11" ht="14.25" hidden="1" customHeight="1" x14ac:dyDescent="0.2">
      <c r="D61" s="684"/>
      <c r="E61" s="684"/>
      <c r="F61" s="685"/>
      <c r="G61" s="685"/>
      <c r="H61" s="685"/>
    </row>
    <row r="62" spans="2:11" ht="14.25" hidden="1" customHeight="1" x14ac:dyDescent="0.2">
      <c r="D62" s="684"/>
      <c r="E62" s="684"/>
      <c r="F62" s="685"/>
      <c r="G62" s="685"/>
      <c r="H62" s="685"/>
    </row>
    <row r="63" spans="2:11" hidden="1" x14ac:dyDescent="0.2">
      <c r="D63" s="684"/>
      <c r="E63" s="684"/>
      <c r="F63" s="685"/>
      <c r="G63" s="685"/>
      <c r="H63" s="685"/>
    </row>
    <row r="64" spans="2:11" hidden="1" x14ac:dyDescent="0.2">
      <c r="D64" s="684"/>
      <c r="E64" s="684"/>
      <c r="F64" s="685"/>
      <c r="G64" s="685"/>
      <c r="H64" s="685"/>
    </row>
    <row r="65" spans="4:8" hidden="1" x14ac:dyDescent="0.2">
      <c r="D65" s="684"/>
      <c r="E65" s="684"/>
      <c r="F65" s="685"/>
      <c r="G65" s="685"/>
      <c r="H65" s="685"/>
    </row>
    <row r="66" spans="4:8" hidden="1" x14ac:dyDescent="0.2"/>
    <row r="67" spans="4:8" hidden="1" x14ac:dyDescent="0.2">
      <c r="D67" s="688"/>
      <c r="E67" s="688"/>
      <c r="F67" s="689"/>
      <c r="G67" s="689"/>
      <c r="H67" s="689"/>
    </row>
    <row r="68" spans="4:8" hidden="1" x14ac:dyDescent="0.2"/>
    <row r="69" spans="4:8" hidden="1" x14ac:dyDescent="0.2">
      <c r="D69" s="684"/>
      <c r="E69" s="684"/>
      <c r="F69" s="685"/>
      <c r="G69" s="685"/>
      <c r="H69" s="685"/>
    </row>
    <row r="70" spans="4:8" hidden="1" x14ac:dyDescent="0.2">
      <c r="D70" s="684"/>
      <c r="E70" s="684"/>
      <c r="F70" s="685"/>
      <c r="G70" s="685"/>
      <c r="H70" s="685"/>
    </row>
    <row r="71" spans="4:8" hidden="1" x14ac:dyDescent="0.2">
      <c r="D71" s="684"/>
      <c r="E71" s="684"/>
      <c r="F71" s="685"/>
      <c r="G71" s="685"/>
      <c r="H71" s="685"/>
    </row>
    <row r="72" spans="4:8" hidden="1" x14ac:dyDescent="0.2"/>
    <row r="73" spans="4:8" hidden="1" x14ac:dyDescent="0.2"/>
    <row r="74" spans="4:8" hidden="1" x14ac:dyDescent="0.2"/>
    <row r="75" spans="4:8" hidden="1" x14ac:dyDescent="0.2"/>
    <row r="76" spans="4:8" hidden="1" x14ac:dyDescent="0.2"/>
    <row r="77" spans="4:8" hidden="1" x14ac:dyDescent="0.2"/>
    <row r="78" spans="4:8" hidden="1" x14ac:dyDescent="0.2"/>
    <row r="79" spans="4:8" hidden="1" x14ac:dyDescent="0.2"/>
    <row r="80" spans="4:8"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sheetData>
  <sheetProtection password="C5B3" sheet="1" objects="1" scenarios="1" formatCells="0" formatColumns="0" formatRows="0" insertRows="0" insertHyperlinks="0" deleteRows="0"/>
  <mergeCells count="57">
    <mergeCell ref="D6:E6"/>
    <mergeCell ref="J22:J24"/>
    <mergeCell ref="J25:J27"/>
    <mergeCell ref="K10:K12"/>
    <mergeCell ref="K13:K15"/>
    <mergeCell ref="K16:K18"/>
    <mergeCell ref="K19:K21"/>
    <mergeCell ref="K22:K24"/>
    <mergeCell ref="K25:K27"/>
    <mergeCell ref="I19:I21"/>
    <mergeCell ref="I22:I24"/>
    <mergeCell ref="I25:I27"/>
    <mergeCell ref="J10:J12"/>
    <mergeCell ref="J13:J15"/>
    <mergeCell ref="J16:J18"/>
    <mergeCell ref="D22:D24"/>
    <mergeCell ref="B57:K58"/>
    <mergeCell ref="B6:C6"/>
    <mergeCell ref="B7:C7"/>
    <mergeCell ref="C22:C24"/>
    <mergeCell ref="B9:C9"/>
    <mergeCell ref="B22:B30"/>
    <mergeCell ref="I10:I12"/>
    <mergeCell ref="C25:C27"/>
    <mergeCell ref="B10:C12"/>
    <mergeCell ref="F9:H9"/>
    <mergeCell ref="C28:C30"/>
    <mergeCell ref="D28:D30"/>
    <mergeCell ref="D11:D12"/>
    <mergeCell ref="E14:E15"/>
    <mergeCell ref="E17:E18"/>
    <mergeCell ref="D7:E7"/>
    <mergeCell ref="B13:C15"/>
    <mergeCell ref="B16:C18"/>
    <mergeCell ref="B19:C21"/>
    <mergeCell ref="D14:D15"/>
    <mergeCell ref="D17:D18"/>
    <mergeCell ref="D20:D21"/>
    <mergeCell ref="D25:D27"/>
    <mergeCell ref="E19:E21"/>
    <mergeCell ref="E22:E24"/>
    <mergeCell ref="E25:E27"/>
    <mergeCell ref="E11:E12"/>
    <mergeCell ref="E28:E30"/>
    <mergeCell ref="K28:K30"/>
    <mergeCell ref="H10:H12"/>
    <mergeCell ref="H13:H15"/>
    <mergeCell ref="H16:H18"/>
    <mergeCell ref="H19:H21"/>
    <mergeCell ref="I13:I15"/>
    <mergeCell ref="I16:I18"/>
    <mergeCell ref="H22:H24"/>
    <mergeCell ref="H25:H27"/>
    <mergeCell ref="H28:H30"/>
    <mergeCell ref="I28:I30"/>
    <mergeCell ref="J28:J30"/>
    <mergeCell ref="J19:J21"/>
  </mergeCells>
  <dataValidations count="5">
    <dataValidation type="list" allowBlank="1" showErrorMessage="1" sqref="E10">
      <formula1>$F$36:$F$38</formula1>
    </dataValidation>
    <dataValidation type="list" allowBlank="1" showErrorMessage="1" sqref="E16 E13">
      <formula1>$G$36:$G$39</formula1>
    </dataValidation>
    <dataValidation type="list" allowBlank="1" showErrorMessage="1" sqref="G10:G30">
      <formula1>$H$36:$H$38</formula1>
    </dataValidation>
    <dataValidation type="list" allowBlank="1" showErrorMessage="1" sqref="D10">
      <formula1>$B$36:$B$41</formula1>
    </dataValidation>
    <dataValidation type="list" allowBlank="1" showErrorMessage="1" sqref="D13 D16 D19">
      <formula1>$D$36:$D$40</formula1>
    </dataValidation>
  </dataValidations>
  <pageMargins left="0.70866141732283472" right="0.70866141732283472" top="0.74803149606299213" bottom="0.74803149606299213" header="0.31496062992125984" footer="0.31496062992125984"/>
  <pageSetup paperSize="8" scale="52" orientation="landscape" cellComments="asDisplayed" r:id="rId1"/>
  <headerFooter>
    <oddHeader>&amp;LFSB shadow banking exercise 2017&amp;RConfidential when completed</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Q79"/>
  <sheetViews>
    <sheetView showGridLines="0" topLeftCell="A6" zoomScale="115" zoomScaleNormal="115" zoomScaleSheetLayoutView="40" workbookViewId="0">
      <selection activeCell="C35" sqref="C35:I35"/>
    </sheetView>
  </sheetViews>
  <sheetFormatPr defaultColWidth="0" defaultRowHeight="12.75" x14ac:dyDescent="0.2"/>
  <cols>
    <col min="1" max="1" width="3.625" style="472" customWidth="1"/>
    <col min="2" max="2" width="7.875" style="472" customWidth="1"/>
    <col min="3" max="3" width="30.625" style="469" customWidth="1"/>
    <col min="4" max="5" width="45.625" style="473" customWidth="1"/>
    <col min="6" max="6" width="16.75" style="608" customWidth="1"/>
    <col min="7" max="7" width="11.75" style="608" customWidth="1"/>
    <col min="8" max="8" width="35.625" style="608" customWidth="1"/>
    <col min="9" max="11" width="45.625" style="469" customWidth="1"/>
    <col min="12" max="12" width="3.625" style="469" customWidth="1"/>
    <col min="13" max="16384" width="10" style="469" hidden="1"/>
  </cols>
  <sheetData>
    <row r="1" spans="1:40" s="413" customFormat="1" ht="14.25" customHeight="1" x14ac:dyDescent="0.2">
      <c r="A1" s="414"/>
      <c r="B1" s="415"/>
      <c r="C1" s="415"/>
      <c r="D1" s="415"/>
      <c r="E1" s="415"/>
      <c r="F1" s="415"/>
      <c r="G1" s="415"/>
      <c r="H1" s="415"/>
      <c r="I1" s="415"/>
      <c r="J1" s="415"/>
      <c r="K1" s="415"/>
    </row>
    <row r="2" spans="1:40" s="3" customFormat="1" ht="19.5" customHeight="1" x14ac:dyDescent="0.2">
      <c r="A2" s="418"/>
      <c r="B2" s="13" t="s">
        <v>540</v>
      </c>
      <c r="C2" s="13"/>
      <c r="D2" s="13"/>
      <c r="E2" s="13"/>
      <c r="F2" s="622"/>
      <c r="G2" s="622"/>
      <c r="H2" s="622"/>
      <c r="I2" s="13"/>
      <c r="J2" s="13"/>
      <c r="K2" s="13"/>
      <c r="L2" s="418"/>
    </row>
    <row r="3" spans="1:40" s="413" customFormat="1" ht="9.9499999999999993" customHeight="1" x14ac:dyDescent="0.2">
      <c r="J3" s="415"/>
    </row>
    <row r="4" spans="1:40" s="413" customFormat="1" ht="12" customHeight="1" x14ac:dyDescent="0.2">
      <c r="B4" s="513" t="s">
        <v>397</v>
      </c>
      <c r="C4" s="419"/>
      <c r="D4" s="415"/>
      <c r="E4" s="415"/>
      <c r="I4" s="415"/>
      <c r="J4" s="415"/>
      <c r="K4" s="415"/>
      <c r="L4" s="415"/>
      <c r="N4" s="415"/>
      <c r="O4" s="415"/>
      <c r="P4" s="415"/>
      <c r="Q4" s="415"/>
      <c r="R4" s="415"/>
      <c r="S4" s="415"/>
      <c r="U4" s="415"/>
      <c r="V4" s="415"/>
      <c r="W4" s="415"/>
      <c r="X4" s="415"/>
      <c r="Y4" s="415"/>
      <c r="Z4" s="415"/>
      <c r="AB4" s="415"/>
      <c r="AC4" s="415"/>
      <c r="AD4" s="415"/>
      <c r="AE4" s="415"/>
      <c r="AF4" s="415"/>
      <c r="AG4" s="415"/>
      <c r="AI4" s="415"/>
      <c r="AJ4" s="415"/>
      <c r="AK4" s="415"/>
      <c r="AL4" s="415"/>
      <c r="AM4" s="415"/>
      <c r="AN4" s="415"/>
    </row>
    <row r="5" spans="1:40" s="506" customFormat="1" ht="12" customHeight="1" x14ac:dyDescent="0.25">
      <c r="A5" s="472"/>
      <c r="B5" s="509"/>
      <c r="C5" s="509"/>
      <c r="D5" s="509"/>
      <c r="E5" s="509"/>
      <c r="F5" s="620"/>
      <c r="G5" s="620"/>
      <c r="H5" s="620"/>
      <c r="I5" s="509"/>
      <c r="J5" s="509"/>
      <c r="K5" s="509"/>
    </row>
    <row r="6" spans="1:40" s="506" customFormat="1" ht="45" customHeight="1" x14ac:dyDescent="0.2">
      <c r="A6" s="472"/>
      <c r="B6" s="1980" t="s">
        <v>420</v>
      </c>
      <c r="C6" s="1980"/>
      <c r="D6" s="1975" t="s">
        <v>395</v>
      </c>
      <c r="E6" s="1976"/>
      <c r="F6" s="859"/>
      <c r="G6" s="508"/>
      <c r="H6" s="507"/>
      <c r="I6" s="507"/>
      <c r="J6" s="507"/>
      <c r="K6" s="507"/>
    </row>
    <row r="7" spans="1:40" s="506" customFormat="1" ht="45" customHeight="1" x14ac:dyDescent="0.2">
      <c r="A7" s="505"/>
      <c r="B7" s="1981" t="s">
        <v>394</v>
      </c>
      <c r="C7" s="1981"/>
      <c r="D7" s="1977" t="s">
        <v>393</v>
      </c>
      <c r="E7" s="2047"/>
      <c r="F7" s="859"/>
      <c r="G7" s="508"/>
      <c r="H7" s="507"/>
      <c r="I7" s="507"/>
      <c r="J7" s="507"/>
      <c r="K7" s="507"/>
    </row>
    <row r="8" spans="1:40" ht="20.100000000000001" customHeight="1" x14ac:dyDescent="0.2">
      <c r="A8" s="505"/>
      <c r="B8" s="505"/>
      <c r="C8" s="484"/>
      <c r="D8" s="484"/>
      <c r="E8" s="484"/>
      <c r="F8" s="619"/>
      <c r="G8" s="619"/>
      <c r="H8" s="619"/>
      <c r="I8" s="484"/>
      <c r="J8" s="484"/>
      <c r="K8" s="484"/>
      <c r="L8" s="506"/>
    </row>
    <row r="9" spans="1:40" s="468" customFormat="1" ht="45" customHeight="1" x14ac:dyDescent="0.2">
      <c r="A9" s="505"/>
      <c r="B9" s="1979" t="s">
        <v>392</v>
      </c>
      <c r="C9" s="1979"/>
      <c r="D9" s="843" t="s">
        <v>391</v>
      </c>
      <c r="E9" s="844" t="s">
        <v>451</v>
      </c>
      <c r="F9" s="1955" t="s">
        <v>477</v>
      </c>
      <c r="G9" s="1956"/>
      <c r="H9" s="1957"/>
      <c r="I9" s="845" t="s">
        <v>390</v>
      </c>
      <c r="J9" s="844" t="s">
        <v>389</v>
      </c>
      <c r="K9" s="846" t="s">
        <v>405</v>
      </c>
      <c r="L9" s="506"/>
    </row>
    <row r="10" spans="1:40" s="470" customFormat="1" ht="45" customHeight="1" x14ac:dyDescent="0.2">
      <c r="A10" s="504"/>
      <c r="B10" s="2031" t="s">
        <v>419</v>
      </c>
      <c r="C10" s="2032"/>
      <c r="D10" s="517" t="s">
        <v>421</v>
      </c>
      <c r="E10" s="517" t="s">
        <v>460</v>
      </c>
      <c r="F10" s="850" t="s">
        <v>447</v>
      </c>
      <c r="G10" s="627" t="s">
        <v>442</v>
      </c>
      <c r="H10" s="2020" t="s">
        <v>446</v>
      </c>
      <c r="I10" s="2044"/>
      <c r="J10" s="2007"/>
      <c r="K10" s="2009"/>
      <c r="L10" s="529"/>
    </row>
    <row r="11" spans="1:40" s="470" customFormat="1" ht="45" customHeight="1" x14ac:dyDescent="0.2">
      <c r="A11" s="504"/>
      <c r="B11" s="2033"/>
      <c r="C11" s="2034"/>
      <c r="D11" s="1987" t="s">
        <v>449</v>
      </c>
      <c r="E11" s="1987" t="s">
        <v>450</v>
      </c>
      <c r="F11" s="851" t="s">
        <v>445</v>
      </c>
      <c r="G11" s="625" t="s">
        <v>442</v>
      </c>
      <c r="H11" s="2011"/>
      <c r="I11" s="2045"/>
      <c r="J11" s="1962"/>
      <c r="K11" s="1971"/>
      <c r="L11" s="529"/>
    </row>
    <row r="12" spans="1:40" s="470" customFormat="1" ht="45" customHeight="1" x14ac:dyDescent="0.2">
      <c r="A12" s="504"/>
      <c r="B12" s="2035"/>
      <c r="C12" s="2036"/>
      <c r="D12" s="2030"/>
      <c r="E12" s="2030"/>
      <c r="F12" s="852" t="s">
        <v>444</v>
      </c>
      <c r="G12" s="847" t="s">
        <v>442</v>
      </c>
      <c r="H12" s="2021"/>
      <c r="I12" s="2046"/>
      <c r="J12" s="2006"/>
      <c r="K12" s="2010"/>
      <c r="L12" s="529"/>
    </row>
    <row r="13" spans="1:40" s="470" customFormat="1" ht="45" customHeight="1" x14ac:dyDescent="0.2">
      <c r="A13" s="504"/>
      <c r="B13" s="2031" t="s">
        <v>418</v>
      </c>
      <c r="C13" s="2032"/>
      <c r="D13" s="517" t="s">
        <v>421</v>
      </c>
      <c r="E13" s="517" t="s">
        <v>488</v>
      </c>
      <c r="F13" s="850" t="s">
        <v>447</v>
      </c>
      <c r="G13" s="627" t="s">
        <v>442</v>
      </c>
      <c r="H13" s="2020" t="s">
        <v>446</v>
      </c>
      <c r="I13" s="2044"/>
      <c r="J13" s="2007"/>
      <c r="K13" s="2009"/>
      <c r="L13" s="529"/>
    </row>
    <row r="14" spans="1:40" s="470" customFormat="1" ht="45" customHeight="1" x14ac:dyDescent="0.2">
      <c r="A14" s="504"/>
      <c r="B14" s="2033"/>
      <c r="C14" s="2034"/>
      <c r="D14" s="1987" t="s">
        <v>449</v>
      </c>
      <c r="E14" s="1987" t="s">
        <v>450</v>
      </c>
      <c r="F14" s="851" t="s">
        <v>445</v>
      </c>
      <c r="G14" s="625" t="s">
        <v>442</v>
      </c>
      <c r="H14" s="2011"/>
      <c r="I14" s="2045"/>
      <c r="J14" s="1962"/>
      <c r="K14" s="1971"/>
      <c r="L14" s="529"/>
    </row>
    <row r="15" spans="1:40" s="470" customFormat="1" ht="45" customHeight="1" x14ac:dyDescent="0.2">
      <c r="A15" s="503"/>
      <c r="B15" s="2035"/>
      <c r="C15" s="2036"/>
      <c r="D15" s="2030"/>
      <c r="E15" s="2030"/>
      <c r="F15" s="852" t="s">
        <v>444</v>
      </c>
      <c r="G15" s="847" t="s">
        <v>442</v>
      </c>
      <c r="H15" s="2021"/>
      <c r="I15" s="2046"/>
      <c r="J15" s="2006"/>
      <c r="K15" s="2010"/>
      <c r="L15" s="529"/>
    </row>
    <row r="16" spans="1:40" s="470" customFormat="1" ht="45" customHeight="1" x14ac:dyDescent="0.2">
      <c r="A16" s="503"/>
      <c r="B16" s="2031" t="s">
        <v>402</v>
      </c>
      <c r="C16" s="2032"/>
      <c r="D16" s="517" t="s">
        <v>421</v>
      </c>
      <c r="E16" s="517" t="s">
        <v>459</v>
      </c>
      <c r="F16" s="850" t="s">
        <v>447</v>
      </c>
      <c r="G16" s="627" t="s">
        <v>442</v>
      </c>
      <c r="H16" s="2020" t="s">
        <v>446</v>
      </c>
      <c r="I16" s="2044"/>
      <c r="J16" s="2007"/>
      <c r="K16" s="2009"/>
      <c r="L16" s="529"/>
    </row>
    <row r="17" spans="1:12" s="470" customFormat="1" ht="45" customHeight="1" x14ac:dyDescent="0.2">
      <c r="A17" s="503"/>
      <c r="B17" s="2033"/>
      <c r="C17" s="2034"/>
      <c r="D17" s="1987" t="s">
        <v>449</v>
      </c>
      <c r="E17" s="1987" t="s">
        <v>450</v>
      </c>
      <c r="F17" s="851" t="s">
        <v>445</v>
      </c>
      <c r="G17" s="625" t="s">
        <v>442</v>
      </c>
      <c r="H17" s="2011"/>
      <c r="I17" s="2045"/>
      <c r="J17" s="1962"/>
      <c r="K17" s="1971"/>
      <c r="L17" s="529"/>
    </row>
    <row r="18" spans="1:12" s="470" customFormat="1" ht="45" customHeight="1" x14ac:dyDescent="0.2">
      <c r="A18" s="503"/>
      <c r="B18" s="2035"/>
      <c r="C18" s="2036"/>
      <c r="D18" s="2030"/>
      <c r="E18" s="2030"/>
      <c r="F18" s="852" t="s">
        <v>444</v>
      </c>
      <c r="G18" s="847" t="s">
        <v>442</v>
      </c>
      <c r="H18" s="2021"/>
      <c r="I18" s="2046"/>
      <c r="J18" s="2006"/>
      <c r="K18" s="2010"/>
      <c r="L18" s="529"/>
    </row>
    <row r="19" spans="1:12" s="470" customFormat="1" ht="45" customHeight="1" x14ac:dyDescent="0.2">
      <c r="A19" s="503"/>
      <c r="B19" s="2031" t="s">
        <v>417</v>
      </c>
      <c r="C19" s="2032"/>
      <c r="D19" s="517" t="s">
        <v>421</v>
      </c>
      <c r="E19" s="517" t="s">
        <v>458</v>
      </c>
      <c r="F19" s="850" t="s">
        <v>447</v>
      </c>
      <c r="G19" s="627" t="s">
        <v>442</v>
      </c>
      <c r="H19" s="2020" t="s">
        <v>446</v>
      </c>
      <c r="I19" s="2008"/>
      <c r="J19" s="2007"/>
      <c r="K19" s="2009"/>
      <c r="L19" s="529"/>
    </row>
    <row r="20" spans="1:12" s="470" customFormat="1" ht="45" customHeight="1" x14ac:dyDescent="0.2">
      <c r="A20" s="503"/>
      <c r="B20" s="2033"/>
      <c r="C20" s="2034"/>
      <c r="D20" s="1987" t="s">
        <v>449</v>
      </c>
      <c r="E20" s="1987" t="s">
        <v>450</v>
      </c>
      <c r="F20" s="851" t="s">
        <v>445</v>
      </c>
      <c r="G20" s="625" t="s">
        <v>442</v>
      </c>
      <c r="H20" s="2011"/>
      <c r="I20" s="1969"/>
      <c r="J20" s="1962"/>
      <c r="K20" s="1971"/>
      <c r="L20" s="529"/>
    </row>
    <row r="21" spans="1:12" s="470" customFormat="1" ht="45" customHeight="1" x14ac:dyDescent="0.2">
      <c r="A21" s="502"/>
      <c r="B21" s="2035"/>
      <c r="C21" s="2036"/>
      <c r="D21" s="2030"/>
      <c r="E21" s="2030"/>
      <c r="F21" s="852" t="s">
        <v>444</v>
      </c>
      <c r="G21" s="847" t="s">
        <v>442</v>
      </c>
      <c r="H21" s="2021"/>
      <c r="I21" s="1994"/>
      <c r="J21" s="2006"/>
      <c r="K21" s="2010"/>
      <c r="L21" s="529"/>
    </row>
    <row r="22" spans="1:12" s="470" customFormat="1" ht="45" customHeight="1" x14ac:dyDescent="0.2">
      <c r="A22" s="502"/>
      <c r="B22" s="2031" t="s">
        <v>416</v>
      </c>
      <c r="C22" s="2032"/>
      <c r="D22" s="517" t="s">
        <v>421</v>
      </c>
      <c r="E22" s="1999"/>
      <c r="F22" s="850" t="s">
        <v>447</v>
      </c>
      <c r="G22" s="627" t="s">
        <v>442</v>
      </c>
      <c r="H22" s="2038" t="s">
        <v>446</v>
      </c>
      <c r="I22" s="2008"/>
      <c r="J22" s="2007"/>
      <c r="K22" s="2009"/>
      <c r="L22" s="529"/>
    </row>
    <row r="23" spans="1:12" s="470" customFormat="1" ht="45" customHeight="1" x14ac:dyDescent="0.2">
      <c r="A23" s="502"/>
      <c r="B23" s="2033"/>
      <c r="C23" s="2034"/>
      <c r="D23" s="1987" t="s">
        <v>449</v>
      </c>
      <c r="E23" s="1966"/>
      <c r="F23" s="851" t="s">
        <v>445</v>
      </c>
      <c r="G23" s="625" t="s">
        <v>442</v>
      </c>
      <c r="H23" s="2039"/>
      <c r="I23" s="1969"/>
      <c r="J23" s="1962"/>
      <c r="K23" s="1971"/>
      <c r="L23" s="529"/>
    </row>
    <row r="24" spans="1:12" s="470" customFormat="1" ht="45" customHeight="1" x14ac:dyDescent="0.2">
      <c r="A24" s="502"/>
      <c r="B24" s="2035"/>
      <c r="C24" s="2036"/>
      <c r="D24" s="2030"/>
      <c r="E24" s="2019"/>
      <c r="F24" s="852" t="s">
        <v>444</v>
      </c>
      <c r="G24" s="847" t="s">
        <v>442</v>
      </c>
      <c r="H24" s="2040"/>
      <c r="I24" s="1994"/>
      <c r="J24" s="2006"/>
      <c r="K24" s="2010"/>
      <c r="L24" s="529"/>
    </row>
    <row r="25" spans="1:12" s="499" customFormat="1" ht="45" customHeight="1" x14ac:dyDescent="0.2">
      <c r="A25" s="501"/>
      <c r="B25" s="1990" t="s">
        <v>376</v>
      </c>
      <c r="C25" s="2023" t="s">
        <v>478</v>
      </c>
      <c r="D25" s="1998" t="s">
        <v>448</v>
      </c>
      <c r="E25" s="1999"/>
      <c r="F25" s="850" t="s">
        <v>447</v>
      </c>
      <c r="G25" s="627" t="s">
        <v>442</v>
      </c>
      <c r="H25" s="2020" t="s">
        <v>476</v>
      </c>
      <c r="I25" s="2008"/>
      <c r="J25" s="2007"/>
      <c r="K25" s="2009"/>
      <c r="L25" s="500"/>
    </row>
    <row r="26" spans="1:12" s="499" customFormat="1" ht="45" customHeight="1" x14ac:dyDescent="0.2">
      <c r="A26" s="501"/>
      <c r="B26" s="1991"/>
      <c r="C26" s="2024"/>
      <c r="D26" s="1987"/>
      <c r="E26" s="1966"/>
      <c r="F26" s="851" t="s">
        <v>445</v>
      </c>
      <c r="G26" s="625" t="s">
        <v>442</v>
      </c>
      <c r="H26" s="2011"/>
      <c r="I26" s="1969"/>
      <c r="J26" s="1962"/>
      <c r="K26" s="1971"/>
      <c r="L26" s="500"/>
    </row>
    <row r="27" spans="1:12" s="499" customFormat="1" ht="45" customHeight="1" x14ac:dyDescent="0.2">
      <c r="A27" s="501"/>
      <c r="B27" s="1991"/>
      <c r="C27" s="2024"/>
      <c r="D27" s="1987"/>
      <c r="E27" s="1966"/>
      <c r="F27" s="851" t="s">
        <v>444</v>
      </c>
      <c r="G27" s="625" t="s">
        <v>442</v>
      </c>
      <c r="H27" s="2011"/>
      <c r="I27" s="1969"/>
      <c r="J27" s="1962"/>
      <c r="K27" s="1971"/>
      <c r="L27" s="500"/>
    </row>
    <row r="28" spans="1:12" s="499" customFormat="1" ht="45" customHeight="1" x14ac:dyDescent="0.2">
      <c r="A28" s="501"/>
      <c r="B28" s="1991"/>
      <c r="C28" s="2024" t="s">
        <v>478</v>
      </c>
      <c r="D28" s="1987" t="s">
        <v>448</v>
      </c>
      <c r="E28" s="1966"/>
      <c r="F28" s="851" t="s">
        <v>447</v>
      </c>
      <c r="G28" s="625" t="s">
        <v>442</v>
      </c>
      <c r="H28" s="2011" t="s">
        <v>476</v>
      </c>
      <c r="I28" s="1969"/>
      <c r="J28" s="1962"/>
      <c r="K28" s="1971"/>
      <c r="L28" s="500"/>
    </row>
    <row r="29" spans="1:12" s="499" customFormat="1" ht="45" customHeight="1" x14ac:dyDescent="0.2">
      <c r="A29" s="501"/>
      <c r="B29" s="1991"/>
      <c r="C29" s="2024"/>
      <c r="D29" s="1987"/>
      <c r="E29" s="1966"/>
      <c r="F29" s="851" t="s">
        <v>445</v>
      </c>
      <c r="G29" s="625" t="s">
        <v>442</v>
      </c>
      <c r="H29" s="2011"/>
      <c r="I29" s="1969"/>
      <c r="J29" s="1962"/>
      <c r="K29" s="1971"/>
      <c r="L29" s="500"/>
    </row>
    <row r="30" spans="1:12" s="499" customFormat="1" ht="45" customHeight="1" x14ac:dyDescent="0.2">
      <c r="A30" s="501"/>
      <c r="B30" s="1991"/>
      <c r="C30" s="2024"/>
      <c r="D30" s="1987"/>
      <c r="E30" s="1966"/>
      <c r="F30" s="851" t="s">
        <v>444</v>
      </c>
      <c r="G30" s="625" t="s">
        <v>442</v>
      </c>
      <c r="H30" s="2011"/>
      <c r="I30" s="1969"/>
      <c r="J30" s="1962"/>
      <c r="K30" s="1971"/>
      <c r="L30" s="500"/>
    </row>
    <row r="31" spans="1:12" s="499" customFormat="1" ht="45" customHeight="1" x14ac:dyDescent="0.2">
      <c r="A31" s="501"/>
      <c r="B31" s="1991"/>
      <c r="C31" s="2024" t="s">
        <v>478</v>
      </c>
      <c r="D31" s="1987" t="s">
        <v>448</v>
      </c>
      <c r="E31" s="2041"/>
      <c r="F31" s="851" t="s">
        <v>447</v>
      </c>
      <c r="G31" s="625" t="s">
        <v>442</v>
      </c>
      <c r="H31" s="2011" t="s">
        <v>476</v>
      </c>
      <c r="I31" s="1969"/>
      <c r="J31" s="1962"/>
      <c r="K31" s="1964"/>
      <c r="L31" s="500"/>
    </row>
    <row r="32" spans="1:12" s="499" customFormat="1" ht="45" customHeight="1" x14ac:dyDescent="0.2">
      <c r="A32" s="501"/>
      <c r="B32" s="1991"/>
      <c r="C32" s="2024"/>
      <c r="D32" s="1987"/>
      <c r="E32" s="2041"/>
      <c r="F32" s="851" t="s">
        <v>445</v>
      </c>
      <c r="G32" s="625" t="s">
        <v>442</v>
      </c>
      <c r="H32" s="2011"/>
      <c r="I32" s="1969"/>
      <c r="J32" s="1962"/>
      <c r="K32" s="1964"/>
      <c r="L32" s="500"/>
    </row>
    <row r="33" spans="1:43" s="526" customFormat="1" ht="45" customHeight="1" thickBot="1" x14ac:dyDescent="0.25">
      <c r="A33" s="528"/>
      <c r="B33" s="1992"/>
      <c r="C33" s="2025"/>
      <c r="D33" s="1988"/>
      <c r="E33" s="2042"/>
      <c r="F33" s="853" t="s">
        <v>444</v>
      </c>
      <c r="G33" s="628" t="s">
        <v>442</v>
      </c>
      <c r="H33" s="2012"/>
      <c r="I33" s="1970"/>
      <c r="J33" s="1963"/>
      <c r="K33" s="1965"/>
      <c r="L33" s="527"/>
    </row>
    <row r="34" spans="1:43" s="418" customFormat="1" ht="14.25" x14ac:dyDescent="0.2">
      <c r="F34" s="618"/>
      <c r="G34" s="618"/>
      <c r="H34" s="618"/>
      <c r="J34" s="416"/>
      <c r="K34" s="416"/>
      <c r="L34" s="416"/>
      <c r="M34" s="416"/>
      <c r="N34" s="416"/>
      <c r="O34" s="416"/>
      <c r="P34" s="416"/>
      <c r="Q34" s="416"/>
      <c r="R34" s="416"/>
      <c r="S34" s="416"/>
      <c r="T34" s="416"/>
      <c r="U34" s="416"/>
      <c r="V34" s="416"/>
      <c r="W34" s="416"/>
      <c r="X34" s="416"/>
      <c r="Y34" s="416"/>
      <c r="Z34" s="416"/>
      <c r="AA34" s="416"/>
      <c r="AB34" s="416"/>
      <c r="AC34" s="416"/>
      <c r="AD34" s="416"/>
      <c r="AE34" s="416"/>
    </row>
    <row r="35" spans="1:43" s="496" customFormat="1" ht="15.95" customHeight="1" x14ac:dyDescent="0.2">
      <c r="A35" s="498"/>
      <c r="B35" s="497" t="s">
        <v>101</v>
      </c>
      <c r="F35" s="497"/>
      <c r="G35" s="497"/>
      <c r="H35" s="497"/>
      <c r="J35" s="497"/>
      <c r="K35" s="497"/>
    </row>
    <row r="36" spans="1:43" s="418" customFormat="1" ht="14.25" customHeight="1" x14ac:dyDescent="0.2">
      <c r="B36" s="495" t="s">
        <v>375</v>
      </c>
      <c r="D36" s="495"/>
      <c r="E36" s="495"/>
      <c r="F36" s="617"/>
      <c r="G36" s="617"/>
      <c r="H36" s="617"/>
      <c r="I36" s="495"/>
      <c r="J36" s="495"/>
      <c r="K36" s="495"/>
      <c r="M36" s="495"/>
      <c r="O36" s="495"/>
      <c r="Q36" s="495"/>
      <c r="S36" s="495"/>
      <c r="U36" s="495"/>
      <c r="W36" s="495"/>
      <c r="Y36" s="495"/>
      <c r="AA36" s="495"/>
      <c r="AC36" s="495"/>
      <c r="AE36" s="495"/>
    </row>
    <row r="37" spans="1:43" s="413" customFormat="1" x14ac:dyDescent="0.2">
      <c r="B37" s="415" t="s">
        <v>549</v>
      </c>
      <c r="C37" s="415"/>
      <c r="D37" s="415"/>
      <c r="E37" s="415"/>
      <c r="F37" s="415"/>
      <c r="G37" s="415"/>
      <c r="H37" s="415"/>
      <c r="I37" s="494"/>
      <c r="J37" s="494"/>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row>
    <row r="38" spans="1:43" ht="20.100000000000001" customHeight="1" x14ac:dyDescent="0.2">
      <c r="B38" s="474"/>
      <c r="C38" s="487"/>
      <c r="D38" s="490"/>
      <c r="E38" s="490"/>
      <c r="F38" s="469"/>
      <c r="G38" s="469"/>
      <c r="H38" s="624"/>
      <c r="I38" s="489"/>
      <c r="J38" s="489"/>
      <c r="K38" s="488"/>
      <c r="L38" s="487"/>
    </row>
    <row r="39" spans="1:43" s="468" customFormat="1" ht="20.100000000000001" hidden="1" customHeight="1" x14ac:dyDescent="0.2">
      <c r="A39" s="472"/>
      <c r="B39" s="854" t="s">
        <v>421</v>
      </c>
      <c r="C39" s="493"/>
      <c r="D39" s="490"/>
      <c r="E39" s="690" t="s">
        <v>460</v>
      </c>
      <c r="F39" s="691" t="s">
        <v>442</v>
      </c>
      <c r="G39" s="691"/>
      <c r="H39" s="690" t="s">
        <v>459</v>
      </c>
      <c r="I39" s="690" t="s">
        <v>458</v>
      </c>
      <c r="J39" s="690" t="s">
        <v>488</v>
      </c>
      <c r="K39" s="675"/>
      <c r="L39" s="506"/>
    </row>
    <row r="40" spans="1:43" ht="20.100000000000001" hidden="1" customHeight="1" x14ac:dyDescent="0.2">
      <c r="B40" s="629" t="s">
        <v>479</v>
      </c>
      <c r="C40" s="487"/>
      <c r="D40" s="490"/>
      <c r="E40" s="675" t="s">
        <v>454</v>
      </c>
      <c r="F40" s="692" t="s">
        <v>439</v>
      </c>
      <c r="G40" s="692"/>
      <c r="H40" s="675" t="s">
        <v>438</v>
      </c>
      <c r="I40" s="675" t="s">
        <v>457</v>
      </c>
      <c r="J40" s="675" t="s">
        <v>438</v>
      </c>
      <c r="K40" s="675"/>
      <c r="L40" s="506"/>
    </row>
    <row r="41" spans="1:43" ht="20.100000000000001" hidden="1" customHeight="1" x14ac:dyDescent="0.2">
      <c r="B41" s="515" t="s">
        <v>484</v>
      </c>
      <c r="C41" s="487"/>
      <c r="D41" s="490"/>
      <c r="E41" s="675" t="s">
        <v>453</v>
      </c>
      <c r="F41" s="659" t="s">
        <v>436</v>
      </c>
      <c r="G41" s="659"/>
      <c r="H41" s="675" t="s">
        <v>435</v>
      </c>
      <c r="I41" s="675" t="s">
        <v>436</v>
      </c>
      <c r="J41" s="675" t="s">
        <v>435</v>
      </c>
      <c r="K41" s="675"/>
      <c r="L41" s="506"/>
    </row>
    <row r="42" spans="1:43" ht="20.100000000000001" hidden="1" customHeight="1" x14ac:dyDescent="0.2">
      <c r="B42" s="629" t="s">
        <v>550</v>
      </c>
      <c r="C42" s="487"/>
      <c r="D42" s="490"/>
      <c r="E42" s="675" t="s">
        <v>452</v>
      </c>
      <c r="F42" s="675"/>
      <c r="G42" s="675"/>
      <c r="H42" s="675"/>
      <c r="I42" s="675"/>
      <c r="J42" s="675"/>
      <c r="K42" s="675"/>
      <c r="L42" s="506"/>
    </row>
    <row r="43" spans="1:43" ht="12.75" hidden="1" customHeight="1" x14ac:dyDescent="0.2">
      <c r="B43" s="629" t="s">
        <v>481</v>
      </c>
      <c r="C43" s="487"/>
      <c r="D43" s="490"/>
      <c r="E43" s="675"/>
      <c r="F43" s="675"/>
      <c r="G43" s="675"/>
      <c r="H43" s="675"/>
      <c r="I43" s="675"/>
      <c r="J43" s="675"/>
      <c r="K43" s="675"/>
      <c r="L43" s="506"/>
    </row>
    <row r="44" spans="1:43" ht="14.25" x14ac:dyDescent="0.2">
      <c r="A44" s="483"/>
      <c r="C44" s="484"/>
      <c r="D44" s="486"/>
      <c r="E44" s="486"/>
      <c r="F44" s="615"/>
      <c r="G44" s="615"/>
      <c r="H44" s="615"/>
      <c r="I44" s="484"/>
      <c r="J44" s="484"/>
      <c r="K44" s="484"/>
      <c r="L44" s="506"/>
    </row>
    <row r="45" spans="1:43" ht="14.25" x14ac:dyDescent="0.2">
      <c r="A45" s="483"/>
      <c r="B45" s="518"/>
      <c r="C45" s="482"/>
      <c r="D45" s="479"/>
      <c r="E45" s="479"/>
      <c r="F45" s="612"/>
      <c r="G45" s="612"/>
      <c r="H45" s="612"/>
      <c r="I45" s="482"/>
      <c r="J45" s="482"/>
      <c r="K45" s="482"/>
    </row>
    <row r="46" spans="1:43" ht="14.25" x14ac:dyDescent="0.2">
      <c r="A46" s="483"/>
      <c r="B46" s="474"/>
      <c r="C46" s="482"/>
      <c r="D46" s="479"/>
      <c r="E46" s="479"/>
      <c r="F46" s="612"/>
      <c r="G46" s="612"/>
      <c r="H46" s="612"/>
      <c r="I46" s="482"/>
      <c r="J46" s="482"/>
      <c r="K46" s="482"/>
    </row>
    <row r="47" spans="1:43" x14ac:dyDescent="0.2">
      <c r="B47" s="474"/>
      <c r="C47" s="482"/>
      <c r="D47" s="479"/>
      <c r="E47" s="479"/>
      <c r="F47" s="612"/>
      <c r="G47" s="612"/>
      <c r="H47" s="612"/>
      <c r="I47" s="482"/>
      <c r="J47" s="482"/>
      <c r="K47" s="482"/>
    </row>
    <row r="48" spans="1:43" x14ac:dyDescent="0.2">
      <c r="B48" s="474"/>
      <c r="C48" s="482"/>
      <c r="D48" s="479"/>
      <c r="E48" s="479"/>
      <c r="F48" s="612"/>
      <c r="G48" s="612"/>
      <c r="H48" s="612"/>
      <c r="I48" s="482"/>
      <c r="J48" s="482"/>
      <c r="K48" s="482"/>
    </row>
    <row r="49" spans="2:11" x14ac:dyDescent="0.2">
      <c r="B49" s="474"/>
      <c r="C49" s="482"/>
      <c r="D49" s="479"/>
      <c r="E49" s="479"/>
      <c r="F49" s="612"/>
      <c r="G49" s="612"/>
      <c r="H49" s="612"/>
      <c r="I49" s="482"/>
      <c r="J49" s="482"/>
      <c r="K49" s="482"/>
    </row>
    <row r="50" spans="2:11" x14ac:dyDescent="0.2">
      <c r="B50" s="474"/>
      <c r="C50" s="478"/>
      <c r="D50" s="480"/>
      <c r="E50" s="480"/>
      <c r="F50" s="613"/>
      <c r="G50" s="613"/>
      <c r="H50" s="613"/>
      <c r="I50" s="478"/>
      <c r="J50" s="478"/>
      <c r="K50" s="478"/>
    </row>
    <row r="51" spans="2:11" x14ac:dyDescent="0.2">
      <c r="B51" s="474"/>
      <c r="C51" s="482"/>
      <c r="D51" s="481"/>
      <c r="E51" s="481"/>
      <c r="F51" s="614"/>
      <c r="G51" s="614"/>
      <c r="H51" s="614"/>
      <c r="I51" s="482"/>
      <c r="J51" s="482"/>
      <c r="K51" s="482"/>
    </row>
    <row r="52" spans="2:11" x14ac:dyDescent="0.2">
      <c r="B52" s="474"/>
      <c r="C52" s="482"/>
      <c r="D52" s="481"/>
      <c r="E52" s="481"/>
      <c r="F52" s="614"/>
      <c r="G52" s="614"/>
      <c r="H52" s="614"/>
      <c r="I52" s="482"/>
      <c r="J52" s="482"/>
      <c r="K52" s="482"/>
    </row>
    <row r="53" spans="2:11" x14ac:dyDescent="0.2">
      <c r="B53" s="474"/>
      <c r="C53" s="482"/>
      <c r="D53" s="479"/>
      <c r="E53" s="479"/>
      <c r="F53" s="612"/>
      <c r="G53" s="612"/>
      <c r="H53" s="612"/>
      <c r="I53" s="482"/>
      <c r="J53" s="482"/>
      <c r="K53" s="482"/>
    </row>
    <row r="54" spans="2:11" x14ac:dyDescent="0.2">
      <c r="B54" s="474"/>
      <c r="C54" s="482"/>
      <c r="D54" s="479"/>
      <c r="E54" s="479"/>
      <c r="F54" s="612"/>
      <c r="G54" s="612"/>
      <c r="H54" s="612"/>
      <c r="I54" s="482"/>
      <c r="J54" s="482"/>
      <c r="K54" s="482"/>
    </row>
    <row r="55" spans="2:11" ht="14.25" customHeight="1" x14ac:dyDescent="0.2">
      <c r="B55" s="474"/>
      <c r="C55" s="478"/>
      <c r="D55" s="479"/>
      <c r="E55" s="479"/>
      <c r="F55" s="612"/>
      <c r="G55" s="612"/>
      <c r="H55" s="612"/>
      <c r="I55" s="478"/>
      <c r="J55" s="478"/>
      <c r="K55" s="478"/>
    </row>
    <row r="56" spans="2:11" ht="14.25" customHeight="1" x14ac:dyDescent="0.2">
      <c r="B56" s="2043"/>
      <c r="C56" s="2043"/>
      <c r="D56" s="2043"/>
      <c r="E56" s="2043"/>
      <c r="F56" s="2043"/>
      <c r="G56" s="2043"/>
      <c r="H56" s="2043"/>
      <c r="I56" s="2043"/>
      <c r="J56" s="2043"/>
      <c r="K56" s="2043"/>
    </row>
    <row r="57" spans="2:11" ht="14.25" customHeight="1" x14ac:dyDescent="0.2">
      <c r="B57" s="2043"/>
      <c r="C57" s="2043"/>
      <c r="D57" s="2043"/>
      <c r="E57" s="2043"/>
      <c r="F57" s="2043"/>
      <c r="G57" s="2043"/>
      <c r="H57" s="2043"/>
      <c r="I57" s="2043"/>
      <c r="J57" s="2043"/>
      <c r="K57" s="2043"/>
    </row>
    <row r="58" spans="2:11" ht="14.25" customHeight="1" x14ac:dyDescent="0.2">
      <c r="B58" s="474"/>
      <c r="C58" s="478"/>
      <c r="D58" s="480"/>
      <c r="E58" s="480"/>
      <c r="F58" s="613"/>
      <c r="G58" s="613"/>
      <c r="H58" s="613"/>
      <c r="I58" s="478"/>
      <c r="J58" s="478"/>
      <c r="K58" s="478"/>
    </row>
    <row r="59" spans="2:11" ht="15" customHeight="1" x14ac:dyDescent="0.2">
      <c r="B59" s="474"/>
      <c r="C59" s="478"/>
      <c r="D59" s="481"/>
      <c r="E59" s="481"/>
      <c r="F59" s="614"/>
      <c r="G59" s="614"/>
      <c r="H59" s="614"/>
      <c r="I59" s="478"/>
      <c r="J59" s="478"/>
      <c r="K59" s="478"/>
    </row>
    <row r="60" spans="2:11" ht="14.25" customHeight="1" x14ac:dyDescent="0.2">
      <c r="B60" s="474"/>
      <c r="C60" s="478"/>
      <c r="D60" s="480"/>
      <c r="E60" s="480"/>
      <c r="F60" s="613"/>
      <c r="G60" s="613"/>
      <c r="H60" s="613"/>
      <c r="I60" s="478"/>
      <c r="J60" s="478"/>
      <c r="K60" s="478"/>
    </row>
    <row r="61" spans="2:11" ht="14.25" customHeight="1" x14ac:dyDescent="0.2">
      <c r="B61" s="474"/>
      <c r="C61" s="478"/>
      <c r="D61" s="479"/>
      <c r="E61" s="479"/>
      <c r="F61" s="612"/>
      <c r="G61" s="612"/>
      <c r="H61" s="612"/>
      <c r="I61" s="478"/>
      <c r="J61" s="478"/>
      <c r="K61" s="478"/>
    </row>
    <row r="62" spans="2:11" x14ac:dyDescent="0.2">
      <c r="B62" s="474"/>
      <c r="C62" s="478"/>
      <c r="D62" s="479"/>
      <c r="E62" s="479"/>
      <c r="F62" s="612"/>
      <c r="G62" s="612"/>
      <c r="H62" s="612"/>
      <c r="I62" s="478"/>
      <c r="J62" s="478"/>
      <c r="K62" s="478"/>
    </row>
    <row r="63" spans="2:11" x14ac:dyDescent="0.2">
      <c r="B63" s="474"/>
      <c r="C63" s="478"/>
      <c r="D63" s="479"/>
      <c r="E63" s="479"/>
      <c r="F63" s="612"/>
      <c r="G63" s="612"/>
      <c r="H63" s="612"/>
      <c r="I63" s="478"/>
      <c r="J63" s="478"/>
      <c r="K63" s="478"/>
    </row>
    <row r="64" spans="2:11" x14ac:dyDescent="0.2">
      <c r="B64" s="474"/>
      <c r="C64" s="478"/>
      <c r="D64" s="479"/>
      <c r="E64" s="479"/>
      <c r="F64" s="612"/>
      <c r="G64" s="612"/>
      <c r="H64" s="612"/>
      <c r="I64" s="478"/>
      <c r="J64" s="478"/>
      <c r="K64" s="478"/>
    </row>
    <row r="65" spans="2:11" x14ac:dyDescent="0.2">
      <c r="B65" s="474"/>
      <c r="C65" s="478"/>
      <c r="D65" s="479"/>
      <c r="E65" s="479"/>
      <c r="F65" s="612"/>
      <c r="G65" s="612"/>
      <c r="H65" s="612"/>
      <c r="I65" s="478"/>
      <c r="J65" s="478"/>
      <c r="K65" s="478"/>
    </row>
    <row r="66" spans="2:11" x14ac:dyDescent="0.2">
      <c r="B66" s="474"/>
      <c r="D66" s="476"/>
      <c r="E66" s="476"/>
      <c r="F66" s="610"/>
      <c r="G66" s="610"/>
      <c r="H66" s="610"/>
    </row>
    <row r="67" spans="2:11" x14ac:dyDescent="0.2">
      <c r="B67" s="474"/>
      <c r="D67" s="477"/>
      <c r="E67" s="477"/>
      <c r="F67" s="611"/>
      <c r="G67" s="611"/>
      <c r="H67" s="611"/>
    </row>
    <row r="68" spans="2:11" x14ac:dyDescent="0.2">
      <c r="B68" s="474"/>
      <c r="D68" s="476"/>
      <c r="E68" s="476"/>
      <c r="F68" s="610"/>
      <c r="G68" s="610"/>
      <c r="H68" s="610"/>
    </row>
    <row r="69" spans="2:11" x14ac:dyDescent="0.2">
      <c r="B69" s="474"/>
      <c r="D69" s="475"/>
      <c r="E69" s="475"/>
      <c r="F69" s="609"/>
      <c r="G69" s="609"/>
      <c r="H69" s="609"/>
    </row>
    <row r="70" spans="2:11" x14ac:dyDescent="0.2">
      <c r="B70" s="474"/>
      <c r="D70" s="475"/>
      <c r="E70" s="475"/>
      <c r="F70" s="609"/>
      <c r="G70" s="609"/>
      <c r="H70" s="609"/>
    </row>
    <row r="71" spans="2:11" x14ac:dyDescent="0.2">
      <c r="B71" s="474"/>
      <c r="D71" s="475"/>
      <c r="E71" s="475"/>
      <c r="F71" s="609"/>
      <c r="G71" s="609"/>
      <c r="H71" s="609"/>
    </row>
    <row r="72" spans="2:11" x14ac:dyDescent="0.2">
      <c r="B72" s="474"/>
    </row>
    <row r="73" spans="2:11" x14ac:dyDescent="0.2">
      <c r="B73" s="474"/>
    </row>
    <row r="74" spans="2:11" x14ac:dyDescent="0.2">
      <c r="B74" s="474"/>
    </row>
    <row r="75" spans="2:11" x14ac:dyDescent="0.2">
      <c r="B75" s="474"/>
    </row>
    <row r="76" spans="2:11" x14ac:dyDescent="0.2">
      <c r="B76" s="474"/>
    </row>
    <row r="77" spans="2:11" x14ac:dyDescent="0.2">
      <c r="B77" s="474"/>
    </row>
    <row r="78" spans="2:11" x14ac:dyDescent="0.2">
      <c r="B78" s="474"/>
    </row>
    <row r="79" spans="2:11" x14ac:dyDescent="0.2">
      <c r="B79" s="474"/>
    </row>
  </sheetData>
  <sheetProtection password="C5B3" sheet="1" objects="1" scenarios="1" formatCells="0" formatColumns="0" formatRows="0" insertRows="0" insertHyperlinks="0" deleteRows="0"/>
  <mergeCells count="64">
    <mergeCell ref="K16:K18"/>
    <mergeCell ref="K13:K15"/>
    <mergeCell ref="K10:K12"/>
    <mergeCell ref="J28:J30"/>
    <mergeCell ref="K25:K27"/>
    <mergeCell ref="K28:K30"/>
    <mergeCell ref="K22:K24"/>
    <mergeCell ref="J25:J27"/>
    <mergeCell ref="I31:I33"/>
    <mergeCell ref="K19:K21"/>
    <mergeCell ref="J19:J21"/>
    <mergeCell ref="I19:I21"/>
    <mergeCell ref="I22:I24"/>
    <mergeCell ref="J22:J24"/>
    <mergeCell ref="I28:I30"/>
    <mergeCell ref="I25:I27"/>
    <mergeCell ref="D7:E7"/>
    <mergeCell ref="D6:E6"/>
    <mergeCell ref="B25:B33"/>
    <mergeCell ref="F9:H9"/>
    <mergeCell ref="C25:C27"/>
    <mergeCell ref="E14:E15"/>
    <mergeCell ref="D20:D21"/>
    <mergeCell ref="D23:D24"/>
    <mergeCell ref="E25:E27"/>
    <mergeCell ref="B6:C6"/>
    <mergeCell ref="B7:C7"/>
    <mergeCell ref="B10:C12"/>
    <mergeCell ref="B13:C15"/>
    <mergeCell ref="B19:C21"/>
    <mergeCell ref="B16:C18"/>
    <mergeCell ref="E11:E12"/>
    <mergeCell ref="D17:D18"/>
    <mergeCell ref="B56:K57"/>
    <mergeCell ref="B9:C9"/>
    <mergeCell ref="B22:C24"/>
    <mergeCell ref="C28:C30"/>
    <mergeCell ref="H25:H27"/>
    <mergeCell ref="H28:H30"/>
    <mergeCell ref="I16:I18"/>
    <mergeCell ref="J10:J12"/>
    <mergeCell ref="J13:J15"/>
    <mergeCell ref="J16:J18"/>
    <mergeCell ref="I10:I12"/>
    <mergeCell ref="I13:I15"/>
    <mergeCell ref="K31:K33"/>
    <mergeCell ref="E28:E30"/>
    <mergeCell ref="J31:J33"/>
    <mergeCell ref="E20:E21"/>
    <mergeCell ref="E22:E24"/>
    <mergeCell ref="C31:C33"/>
    <mergeCell ref="H10:H12"/>
    <mergeCell ref="H13:H15"/>
    <mergeCell ref="H16:H18"/>
    <mergeCell ref="H19:H21"/>
    <mergeCell ref="H22:H24"/>
    <mergeCell ref="E31:E33"/>
    <mergeCell ref="D25:D27"/>
    <mergeCell ref="D28:D30"/>
    <mergeCell ref="D31:D33"/>
    <mergeCell ref="H31:H33"/>
    <mergeCell ref="D11:D12"/>
    <mergeCell ref="D14:D15"/>
    <mergeCell ref="E17:E18"/>
  </mergeCells>
  <dataValidations count="6">
    <dataValidation type="list" allowBlank="1" showErrorMessage="1" sqref="E13">
      <formula1>$J$39:$J$41</formula1>
    </dataValidation>
    <dataValidation type="list" allowBlank="1" showErrorMessage="1" sqref="E19">
      <formula1>$I$39:$I$41</formula1>
    </dataValidation>
    <dataValidation type="list" allowBlank="1" showErrorMessage="1" sqref="E16">
      <formula1>$H$39:$H$41</formula1>
    </dataValidation>
    <dataValidation type="list" allowBlank="1" showErrorMessage="1" sqref="E10">
      <formula1>$E$39:$E$42</formula1>
    </dataValidation>
    <dataValidation type="list" allowBlank="1" showErrorMessage="1" sqref="G10:G33">
      <formula1>$F$39:$F$41</formula1>
    </dataValidation>
    <dataValidation type="list" allowBlank="1" showErrorMessage="1" sqref="D10 D22 D13 D16 D19">
      <formula1>$B$39:$B$43</formula1>
    </dataValidation>
  </dataValidations>
  <pageMargins left="0.70866141732283472" right="0.70866141732283472" top="0.74803149606299213" bottom="0.74803149606299213" header="0.31496062992125984" footer="0.31496062992125984"/>
  <pageSetup paperSize="8" scale="49" orientation="landscape" cellComments="asDisplayed" r:id="rId1"/>
  <headerFooter>
    <oddHeader>&amp;LFSB shadow banking exercise 2017&amp;RConfidential when completed</oddHeader>
    <oddFooter>&amp;C&amp;P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BK86"/>
  <sheetViews>
    <sheetView showGridLines="0" topLeftCell="D6" zoomScale="115" zoomScaleNormal="115" zoomScaleSheetLayoutView="40" workbookViewId="0">
      <selection activeCell="C35" sqref="C35:I35"/>
    </sheetView>
  </sheetViews>
  <sheetFormatPr defaultColWidth="0" defaultRowHeight="12.75" zeroHeight="1" x14ac:dyDescent="0.2"/>
  <cols>
    <col min="1" max="1" width="3.625" style="472" customWidth="1"/>
    <col min="2" max="2" width="7.875" style="472" customWidth="1"/>
    <col min="3" max="3" width="30.625" style="469" customWidth="1"/>
    <col min="4" max="4" width="45.625" style="473" customWidth="1"/>
    <col min="5" max="5" width="14.25" style="608" customWidth="1"/>
    <col min="6" max="6" width="11.5" style="608" customWidth="1"/>
    <col min="7" max="7" width="35.625" style="608" customWidth="1"/>
    <col min="8" max="10" width="45.625" style="469" customWidth="1"/>
    <col min="11" max="11" width="3.625" style="469" customWidth="1"/>
    <col min="12" max="63" width="0" style="469" hidden="1" customWidth="1"/>
    <col min="64" max="16384" width="10" style="469" hidden="1"/>
  </cols>
  <sheetData>
    <row r="1" spans="1:39" s="413" customFormat="1" ht="14.25" customHeight="1" x14ac:dyDescent="0.2">
      <c r="A1" s="414"/>
      <c r="B1" s="415"/>
      <c r="C1" s="415"/>
      <c r="D1" s="415"/>
      <c r="E1" s="415"/>
      <c r="F1" s="415"/>
      <c r="G1" s="415"/>
      <c r="H1" s="415"/>
      <c r="I1" s="415"/>
      <c r="J1" s="415"/>
    </row>
    <row r="2" spans="1:39" s="3" customFormat="1" ht="19.5" customHeight="1" x14ac:dyDescent="0.2">
      <c r="A2" s="418"/>
      <c r="B2" s="13" t="s">
        <v>539</v>
      </c>
      <c r="C2" s="13"/>
      <c r="D2" s="13"/>
      <c r="E2" s="622"/>
      <c r="F2" s="622"/>
      <c r="G2" s="622"/>
      <c r="H2" s="13"/>
      <c r="I2" s="13"/>
      <c r="J2" s="13"/>
      <c r="K2" s="418"/>
    </row>
    <row r="3" spans="1:39" s="413" customFormat="1" ht="9.9499999999999993" customHeight="1" x14ac:dyDescent="0.2">
      <c r="I3" s="415"/>
    </row>
    <row r="4" spans="1:39" s="413" customFormat="1" ht="12" customHeight="1" x14ac:dyDescent="0.2">
      <c r="B4" s="513" t="s">
        <v>397</v>
      </c>
      <c r="C4" s="419"/>
      <c r="D4" s="415"/>
      <c r="H4" s="415"/>
      <c r="I4" s="415"/>
      <c r="J4" s="415"/>
      <c r="K4" s="415"/>
      <c r="M4" s="415"/>
      <c r="N4" s="415"/>
      <c r="O4" s="415"/>
      <c r="P4" s="415"/>
      <c r="Q4" s="415"/>
      <c r="R4" s="415"/>
      <c r="T4" s="415"/>
      <c r="U4" s="415"/>
      <c r="V4" s="415"/>
      <c r="W4" s="415"/>
      <c r="X4" s="415"/>
      <c r="Y4" s="415"/>
      <c r="AA4" s="415"/>
      <c r="AB4" s="415"/>
      <c r="AC4" s="415"/>
      <c r="AD4" s="415"/>
      <c r="AE4" s="415"/>
      <c r="AF4" s="415"/>
      <c r="AH4" s="415"/>
      <c r="AI4" s="415"/>
      <c r="AJ4" s="415"/>
      <c r="AK4" s="415"/>
      <c r="AL4" s="415"/>
      <c r="AM4" s="415"/>
    </row>
    <row r="5" spans="1:39" s="506" customFormat="1" ht="12" customHeight="1" x14ac:dyDescent="0.25">
      <c r="A5" s="472"/>
      <c r="B5" s="509"/>
      <c r="C5" s="509"/>
      <c r="D5" s="509"/>
      <c r="E5" s="620"/>
      <c r="F5" s="620"/>
      <c r="G5" s="620"/>
      <c r="H5" s="509"/>
      <c r="I5" s="509"/>
      <c r="J5" s="509"/>
    </row>
    <row r="6" spans="1:39" s="506" customFormat="1" ht="45" customHeight="1" x14ac:dyDescent="0.2">
      <c r="A6" s="472"/>
      <c r="B6" s="1980" t="s">
        <v>425</v>
      </c>
      <c r="C6" s="1980"/>
      <c r="D6" s="1975" t="s">
        <v>395</v>
      </c>
      <c r="E6" s="1976"/>
      <c r="F6" s="1976"/>
      <c r="G6" s="2022"/>
      <c r="H6" s="507"/>
      <c r="I6" s="507"/>
      <c r="J6" s="507"/>
    </row>
    <row r="7" spans="1:39" s="506" customFormat="1" ht="45" customHeight="1" x14ac:dyDescent="0.2">
      <c r="A7" s="505"/>
      <c r="B7" s="1981" t="s">
        <v>394</v>
      </c>
      <c r="C7" s="1981"/>
      <c r="D7" s="1977" t="s">
        <v>393</v>
      </c>
      <c r="E7" s="2047"/>
      <c r="F7" s="2047"/>
      <c r="G7" s="1978"/>
      <c r="H7" s="507"/>
      <c r="I7" s="507"/>
      <c r="J7" s="507"/>
    </row>
    <row r="8" spans="1:39" ht="20.100000000000001" customHeight="1" x14ac:dyDescent="0.2">
      <c r="A8" s="505"/>
      <c r="B8" s="505"/>
      <c r="C8" s="484"/>
      <c r="D8" s="484"/>
      <c r="E8" s="619"/>
      <c r="F8" s="619"/>
      <c r="G8" s="619"/>
      <c r="H8" s="484"/>
      <c r="I8" s="484"/>
      <c r="J8" s="484"/>
    </row>
    <row r="9" spans="1:39" s="468" customFormat="1" ht="45" customHeight="1" x14ac:dyDescent="0.2">
      <c r="A9" s="505"/>
      <c r="B9" s="1979" t="s">
        <v>392</v>
      </c>
      <c r="C9" s="1979"/>
      <c r="D9" s="843" t="s">
        <v>391</v>
      </c>
      <c r="E9" s="1955" t="s">
        <v>477</v>
      </c>
      <c r="F9" s="1956"/>
      <c r="G9" s="1957"/>
      <c r="H9" s="845" t="s">
        <v>390</v>
      </c>
      <c r="I9" s="844" t="s">
        <v>389</v>
      </c>
      <c r="J9" s="846" t="s">
        <v>405</v>
      </c>
      <c r="K9" s="469"/>
    </row>
    <row r="10" spans="1:39" s="470" customFormat="1" ht="45" customHeight="1" x14ac:dyDescent="0.2">
      <c r="A10" s="504"/>
      <c r="B10" s="2016" t="s">
        <v>424</v>
      </c>
      <c r="C10" s="1989"/>
      <c r="D10" s="517" t="s">
        <v>421</v>
      </c>
      <c r="E10" s="850" t="s">
        <v>447</v>
      </c>
      <c r="F10" s="627" t="s">
        <v>442</v>
      </c>
      <c r="G10" s="2051" t="s">
        <v>446</v>
      </c>
      <c r="H10" s="2008"/>
      <c r="I10" s="2007"/>
      <c r="J10" s="2009"/>
      <c r="K10" s="473"/>
    </row>
    <row r="11" spans="1:39" s="470" customFormat="1" ht="45" customHeight="1" x14ac:dyDescent="0.2">
      <c r="A11" s="504"/>
      <c r="B11" s="2017"/>
      <c r="C11" s="1985"/>
      <c r="D11" s="2061" t="s">
        <v>449</v>
      </c>
      <c r="E11" s="851" t="s">
        <v>445</v>
      </c>
      <c r="F11" s="625" t="s">
        <v>442</v>
      </c>
      <c r="G11" s="2052"/>
      <c r="H11" s="1969"/>
      <c r="I11" s="1962"/>
      <c r="J11" s="1971"/>
      <c r="K11" s="473"/>
    </row>
    <row r="12" spans="1:39" s="470" customFormat="1" ht="45" customHeight="1" x14ac:dyDescent="0.2">
      <c r="A12" s="504"/>
      <c r="B12" s="2054"/>
      <c r="C12" s="2055"/>
      <c r="D12" s="2062"/>
      <c r="E12" s="860" t="s">
        <v>444</v>
      </c>
      <c r="F12" s="626" t="s">
        <v>442</v>
      </c>
      <c r="G12" s="2053"/>
      <c r="H12" s="2048"/>
      <c r="I12" s="2049"/>
      <c r="J12" s="2064"/>
      <c r="K12" s="473"/>
    </row>
    <row r="13" spans="1:39" s="470" customFormat="1" ht="45" customHeight="1" x14ac:dyDescent="0.2">
      <c r="A13" s="504"/>
      <c r="B13" s="2016" t="s">
        <v>423</v>
      </c>
      <c r="C13" s="1989"/>
      <c r="D13" s="517" t="s">
        <v>421</v>
      </c>
      <c r="E13" s="850" t="s">
        <v>447</v>
      </c>
      <c r="F13" s="627" t="s">
        <v>442</v>
      </c>
      <c r="G13" s="2051" t="s">
        <v>446</v>
      </c>
      <c r="H13" s="2008"/>
      <c r="I13" s="2007"/>
      <c r="J13" s="2009"/>
      <c r="K13" s="473"/>
    </row>
    <row r="14" spans="1:39" s="470" customFormat="1" ht="45" customHeight="1" x14ac:dyDescent="0.2">
      <c r="A14" s="504"/>
      <c r="B14" s="2017"/>
      <c r="C14" s="1985"/>
      <c r="D14" s="2061" t="s">
        <v>449</v>
      </c>
      <c r="E14" s="851" t="s">
        <v>445</v>
      </c>
      <c r="F14" s="625" t="s">
        <v>442</v>
      </c>
      <c r="G14" s="2052"/>
      <c r="H14" s="1969"/>
      <c r="I14" s="1962"/>
      <c r="J14" s="1971"/>
      <c r="K14" s="473"/>
    </row>
    <row r="15" spans="1:39" s="470" customFormat="1" ht="45" customHeight="1" x14ac:dyDescent="0.2">
      <c r="A15" s="503"/>
      <c r="B15" s="2054"/>
      <c r="C15" s="2055"/>
      <c r="D15" s="2062"/>
      <c r="E15" s="860" t="s">
        <v>444</v>
      </c>
      <c r="F15" s="626" t="s">
        <v>442</v>
      </c>
      <c r="G15" s="2053"/>
      <c r="H15" s="2048"/>
      <c r="I15" s="2049"/>
      <c r="J15" s="2064"/>
      <c r="K15" s="473"/>
    </row>
    <row r="16" spans="1:39" s="470" customFormat="1" ht="45" customHeight="1" x14ac:dyDescent="0.2">
      <c r="A16" s="503"/>
      <c r="B16" s="2016" t="s">
        <v>422</v>
      </c>
      <c r="C16" s="1989"/>
      <c r="D16" s="517" t="s">
        <v>421</v>
      </c>
      <c r="E16" s="850" t="s">
        <v>447</v>
      </c>
      <c r="F16" s="627" t="s">
        <v>442</v>
      </c>
      <c r="G16" s="2051" t="s">
        <v>446</v>
      </c>
      <c r="H16" s="2008"/>
      <c r="I16" s="2007"/>
      <c r="J16" s="2009"/>
      <c r="K16" s="473"/>
    </row>
    <row r="17" spans="1:42" s="470" customFormat="1" ht="45" customHeight="1" x14ac:dyDescent="0.2">
      <c r="A17" s="503"/>
      <c r="B17" s="2017"/>
      <c r="C17" s="1985"/>
      <c r="D17" s="2061" t="s">
        <v>449</v>
      </c>
      <c r="E17" s="851" t="s">
        <v>445</v>
      </c>
      <c r="F17" s="625" t="s">
        <v>442</v>
      </c>
      <c r="G17" s="2052"/>
      <c r="H17" s="1969"/>
      <c r="I17" s="1962"/>
      <c r="J17" s="1971"/>
      <c r="K17" s="473"/>
    </row>
    <row r="18" spans="1:42" s="470" customFormat="1" ht="45" customHeight="1" x14ac:dyDescent="0.2">
      <c r="A18" s="503"/>
      <c r="B18" s="2054"/>
      <c r="C18" s="2055"/>
      <c r="D18" s="2062"/>
      <c r="E18" s="860" t="s">
        <v>444</v>
      </c>
      <c r="F18" s="626" t="s">
        <v>442</v>
      </c>
      <c r="G18" s="2053"/>
      <c r="H18" s="2048"/>
      <c r="I18" s="2049"/>
      <c r="J18" s="2064"/>
      <c r="K18" s="473"/>
    </row>
    <row r="19" spans="1:42" s="499" customFormat="1" ht="45" customHeight="1" x14ac:dyDescent="0.2">
      <c r="A19" s="501"/>
      <c r="B19" s="2057" t="s">
        <v>376</v>
      </c>
      <c r="C19" s="2023" t="s">
        <v>478</v>
      </c>
      <c r="D19" s="1998" t="s">
        <v>448</v>
      </c>
      <c r="E19" s="850" t="s">
        <v>447</v>
      </c>
      <c r="F19" s="627" t="s">
        <v>442</v>
      </c>
      <c r="G19" s="2020" t="s">
        <v>476</v>
      </c>
      <c r="H19" s="2008"/>
      <c r="I19" s="2007"/>
      <c r="J19" s="2009"/>
      <c r="K19" s="500"/>
    </row>
    <row r="20" spans="1:42" s="499" customFormat="1" ht="45" customHeight="1" x14ac:dyDescent="0.2">
      <c r="A20" s="501"/>
      <c r="B20" s="2058"/>
      <c r="C20" s="2024"/>
      <c r="D20" s="1987"/>
      <c r="E20" s="851" t="s">
        <v>445</v>
      </c>
      <c r="F20" s="625" t="s">
        <v>442</v>
      </c>
      <c r="G20" s="2011"/>
      <c r="H20" s="1969"/>
      <c r="I20" s="1962"/>
      <c r="J20" s="1971"/>
      <c r="K20" s="500"/>
    </row>
    <row r="21" spans="1:42" s="499" customFormat="1" ht="45" customHeight="1" x14ac:dyDescent="0.2">
      <c r="A21" s="501"/>
      <c r="B21" s="2058"/>
      <c r="C21" s="2024"/>
      <c r="D21" s="1987"/>
      <c r="E21" s="851" t="s">
        <v>444</v>
      </c>
      <c r="F21" s="625" t="s">
        <v>442</v>
      </c>
      <c r="G21" s="2011"/>
      <c r="H21" s="1969"/>
      <c r="I21" s="1962"/>
      <c r="J21" s="1971"/>
      <c r="K21" s="500"/>
    </row>
    <row r="22" spans="1:42" s="499" customFormat="1" ht="45" customHeight="1" x14ac:dyDescent="0.2">
      <c r="A22" s="501"/>
      <c r="B22" s="2058"/>
      <c r="C22" s="2024" t="s">
        <v>478</v>
      </c>
      <c r="D22" s="1987" t="s">
        <v>448</v>
      </c>
      <c r="E22" s="851" t="s">
        <v>447</v>
      </c>
      <c r="F22" s="625" t="s">
        <v>442</v>
      </c>
      <c r="G22" s="2011" t="s">
        <v>476</v>
      </c>
      <c r="H22" s="1969"/>
      <c r="I22" s="1962"/>
      <c r="J22" s="1971"/>
      <c r="K22" s="500"/>
    </row>
    <row r="23" spans="1:42" s="499" customFormat="1" ht="45" customHeight="1" x14ac:dyDescent="0.2">
      <c r="A23" s="501"/>
      <c r="B23" s="2058"/>
      <c r="C23" s="2024"/>
      <c r="D23" s="1987"/>
      <c r="E23" s="851" t="s">
        <v>445</v>
      </c>
      <c r="F23" s="625" t="s">
        <v>442</v>
      </c>
      <c r="G23" s="2011"/>
      <c r="H23" s="1969"/>
      <c r="I23" s="1962"/>
      <c r="J23" s="1971"/>
      <c r="K23" s="500"/>
    </row>
    <row r="24" spans="1:42" s="499" customFormat="1" ht="45" customHeight="1" x14ac:dyDescent="0.2">
      <c r="A24" s="501"/>
      <c r="B24" s="2058"/>
      <c r="C24" s="2024"/>
      <c r="D24" s="1987"/>
      <c r="E24" s="851" t="s">
        <v>444</v>
      </c>
      <c r="F24" s="625" t="s">
        <v>442</v>
      </c>
      <c r="G24" s="2011"/>
      <c r="H24" s="1969"/>
      <c r="I24" s="1962"/>
      <c r="J24" s="1971"/>
      <c r="K24" s="500"/>
    </row>
    <row r="25" spans="1:42" s="499" customFormat="1" ht="45" customHeight="1" x14ac:dyDescent="0.2">
      <c r="A25" s="501"/>
      <c r="B25" s="2058"/>
      <c r="C25" s="2024" t="s">
        <v>478</v>
      </c>
      <c r="D25" s="1987" t="s">
        <v>448</v>
      </c>
      <c r="E25" s="851" t="s">
        <v>447</v>
      </c>
      <c r="F25" s="625" t="s">
        <v>442</v>
      </c>
      <c r="G25" s="2011" t="s">
        <v>476</v>
      </c>
      <c r="H25" s="1969"/>
      <c r="I25" s="1962"/>
      <c r="J25" s="1964"/>
      <c r="K25" s="500"/>
    </row>
    <row r="26" spans="1:42" s="499" customFormat="1" ht="45" customHeight="1" x14ac:dyDescent="0.2">
      <c r="A26" s="501"/>
      <c r="B26" s="2058"/>
      <c r="C26" s="2024"/>
      <c r="D26" s="1987"/>
      <c r="E26" s="851" t="s">
        <v>445</v>
      </c>
      <c r="F26" s="625" t="s">
        <v>442</v>
      </c>
      <c r="G26" s="2011"/>
      <c r="H26" s="1969"/>
      <c r="I26" s="1962"/>
      <c r="J26" s="1964"/>
      <c r="K26" s="500"/>
    </row>
    <row r="27" spans="1:42" s="499" customFormat="1" ht="45" customHeight="1" x14ac:dyDescent="0.2">
      <c r="A27" s="501"/>
      <c r="B27" s="2059"/>
      <c r="C27" s="2060"/>
      <c r="D27" s="2063"/>
      <c r="E27" s="860" t="s">
        <v>444</v>
      </c>
      <c r="F27" s="626" t="s">
        <v>442</v>
      </c>
      <c r="G27" s="2056"/>
      <c r="H27" s="2048"/>
      <c r="I27" s="2049"/>
      <c r="J27" s="2050"/>
      <c r="K27" s="500"/>
    </row>
    <row r="28" spans="1:42" s="418" customFormat="1" ht="14.25" x14ac:dyDescent="0.2">
      <c r="E28" s="618"/>
      <c r="F28" s="618"/>
      <c r="G28" s="618"/>
      <c r="I28" s="416"/>
      <c r="J28" s="416"/>
      <c r="K28" s="416"/>
      <c r="L28" s="416"/>
      <c r="M28" s="416"/>
      <c r="N28" s="416"/>
      <c r="O28" s="416"/>
      <c r="P28" s="416"/>
      <c r="Q28" s="416"/>
      <c r="R28" s="416"/>
      <c r="S28" s="416"/>
      <c r="T28" s="416"/>
      <c r="U28" s="416"/>
      <c r="V28" s="416"/>
      <c r="W28" s="416"/>
      <c r="X28" s="416"/>
      <c r="Y28" s="416"/>
      <c r="Z28" s="416"/>
      <c r="AA28" s="416"/>
      <c r="AB28" s="416"/>
      <c r="AC28" s="416"/>
      <c r="AD28" s="416"/>
    </row>
    <row r="29" spans="1:42" s="496" customFormat="1" ht="15.95" customHeight="1" x14ac:dyDescent="0.2">
      <c r="A29" s="498"/>
      <c r="B29" s="497" t="s">
        <v>101</v>
      </c>
      <c r="E29" s="497"/>
      <c r="F29" s="497"/>
      <c r="G29" s="497"/>
      <c r="I29" s="497"/>
      <c r="J29" s="497"/>
    </row>
    <row r="30" spans="1:42" s="418" customFormat="1" ht="14.25" customHeight="1" x14ac:dyDescent="0.2">
      <c r="B30" s="495" t="s">
        <v>375</v>
      </c>
      <c r="D30" s="495"/>
      <c r="E30" s="617"/>
      <c r="F30" s="617"/>
      <c r="G30" s="617"/>
      <c r="H30" s="495"/>
      <c r="I30" s="495"/>
      <c r="J30" s="495"/>
      <c r="L30" s="495"/>
      <c r="N30" s="495"/>
      <c r="P30" s="495"/>
      <c r="R30" s="495"/>
      <c r="T30" s="495"/>
      <c r="V30" s="495"/>
      <c r="X30" s="495"/>
      <c r="Z30" s="495"/>
      <c r="AB30" s="495"/>
      <c r="AD30" s="495"/>
    </row>
    <row r="31" spans="1:42" s="413" customFormat="1" x14ac:dyDescent="0.2">
      <c r="B31" s="415" t="s">
        <v>549</v>
      </c>
      <c r="C31" s="415"/>
      <c r="D31" s="415"/>
      <c r="E31" s="415"/>
      <c r="F31" s="415"/>
      <c r="G31" s="415"/>
      <c r="H31" s="494"/>
      <c r="I31" s="494"/>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row>
    <row r="32" spans="1:42" ht="20.100000000000001" customHeight="1" x14ac:dyDescent="0.2">
      <c r="B32" s="474"/>
      <c r="C32" s="487"/>
      <c r="D32" s="490"/>
      <c r="E32" s="624"/>
      <c r="F32" s="624"/>
      <c r="G32" s="624"/>
      <c r="H32" s="489"/>
      <c r="I32" s="489"/>
      <c r="J32" s="488"/>
      <c r="K32" s="487"/>
    </row>
    <row r="33" spans="1:11" s="468" customFormat="1" ht="20.100000000000001" hidden="1" customHeight="1" x14ac:dyDescent="0.2">
      <c r="A33" s="472"/>
      <c r="B33" s="854" t="s">
        <v>421</v>
      </c>
      <c r="C33" s="530"/>
      <c r="D33" s="490"/>
      <c r="E33" s="616"/>
      <c r="F33" s="616"/>
      <c r="G33" s="616"/>
      <c r="H33" s="488"/>
      <c r="I33" s="488"/>
      <c r="J33" s="487"/>
      <c r="K33" s="506"/>
    </row>
    <row r="34" spans="1:11" ht="20.100000000000001" hidden="1" customHeight="1" x14ac:dyDescent="0.2">
      <c r="B34" s="629" t="s">
        <v>479</v>
      </c>
      <c r="D34" s="490"/>
      <c r="E34" s="616"/>
      <c r="F34" s="616"/>
      <c r="G34" s="616"/>
      <c r="H34" s="488"/>
      <c r="I34" s="488"/>
      <c r="J34" s="487"/>
      <c r="K34" s="506"/>
    </row>
    <row r="35" spans="1:11" ht="20.100000000000001" hidden="1" customHeight="1" x14ac:dyDescent="0.2">
      <c r="B35" s="515" t="s">
        <v>490</v>
      </c>
      <c r="D35" s="490"/>
      <c r="E35" s="616"/>
      <c r="F35" s="616"/>
      <c r="G35" s="663" t="s">
        <v>442</v>
      </c>
      <c r="H35" s="488"/>
      <c r="I35" s="488"/>
      <c r="J35" s="487"/>
      <c r="K35" s="506"/>
    </row>
    <row r="36" spans="1:11" ht="20.100000000000001" hidden="1" customHeight="1" x14ac:dyDescent="0.2">
      <c r="B36" s="515" t="s">
        <v>489</v>
      </c>
      <c r="D36" s="490"/>
      <c r="E36" s="616"/>
      <c r="F36" s="616"/>
      <c r="G36" s="629" t="s">
        <v>439</v>
      </c>
      <c r="H36" s="488"/>
      <c r="I36" s="488"/>
      <c r="J36" s="487"/>
      <c r="K36" s="506"/>
    </row>
    <row r="37" spans="1:11" ht="20.100000000000001" hidden="1" customHeight="1" x14ac:dyDescent="0.2">
      <c r="B37" s="629" t="s">
        <v>550</v>
      </c>
      <c r="D37" s="490"/>
      <c r="E37" s="616"/>
      <c r="F37" s="616"/>
      <c r="G37" s="661" t="s">
        <v>436</v>
      </c>
      <c r="H37" s="488"/>
      <c r="I37" s="488"/>
      <c r="J37" s="487"/>
      <c r="K37" s="506"/>
    </row>
    <row r="38" spans="1:11" ht="12.75" hidden="1" customHeight="1" x14ac:dyDescent="0.2">
      <c r="A38" s="483"/>
      <c r="B38" s="629" t="s">
        <v>481</v>
      </c>
      <c r="C38" s="484"/>
      <c r="D38" s="486"/>
      <c r="E38" s="615"/>
      <c r="F38" s="615"/>
      <c r="G38" s="615"/>
      <c r="H38" s="484"/>
      <c r="I38" s="484"/>
      <c r="J38" s="484"/>
      <c r="K38" s="506"/>
    </row>
    <row r="39" spans="1:11" ht="14.25" hidden="1" x14ac:dyDescent="0.2">
      <c r="A39" s="483"/>
      <c r="C39" s="482"/>
      <c r="D39" s="479"/>
      <c r="E39" s="612"/>
      <c r="F39" s="612"/>
      <c r="G39" s="612"/>
      <c r="H39" s="482"/>
      <c r="I39" s="482"/>
      <c r="J39" s="482"/>
    </row>
    <row r="40" spans="1:11" ht="14.25" x14ac:dyDescent="0.2">
      <c r="A40" s="483"/>
      <c r="B40" s="474"/>
      <c r="C40" s="482"/>
      <c r="D40" s="479"/>
      <c r="E40" s="612"/>
      <c r="F40" s="612"/>
      <c r="G40" s="612"/>
      <c r="H40" s="482"/>
      <c r="I40" s="482"/>
      <c r="J40" s="482"/>
    </row>
    <row r="41" spans="1:11" hidden="1" x14ac:dyDescent="0.2">
      <c r="B41" s="474"/>
      <c r="C41" s="482"/>
      <c r="D41" s="479"/>
      <c r="E41" s="612"/>
      <c r="F41" s="612"/>
      <c r="G41" s="612"/>
      <c r="H41" s="482"/>
      <c r="I41" s="482"/>
      <c r="J41" s="482"/>
    </row>
    <row r="42" spans="1:11" hidden="1" x14ac:dyDescent="0.2">
      <c r="B42" s="474"/>
      <c r="C42" s="482"/>
      <c r="D42" s="479"/>
      <c r="E42" s="612"/>
      <c r="F42" s="612"/>
      <c r="G42" s="612"/>
      <c r="H42" s="482"/>
      <c r="I42" s="482"/>
      <c r="J42" s="482"/>
    </row>
    <row r="43" spans="1:11" hidden="1" x14ac:dyDescent="0.2">
      <c r="B43" s="474"/>
      <c r="C43" s="482"/>
      <c r="D43" s="479"/>
      <c r="E43" s="612"/>
      <c r="F43" s="612"/>
      <c r="G43" s="612"/>
      <c r="H43" s="482"/>
      <c r="I43" s="482"/>
      <c r="J43" s="482"/>
    </row>
    <row r="44" spans="1:11" hidden="1" x14ac:dyDescent="0.2">
      <c r="B44" s="474"/>
      <c r="C44" s="478"/>
      <c r="D44" s="480"/>
      <c r="E44" s="613"/>
      <c r="F44" s="613"/>
      <c r="G44" s="613"/>
      <c r="H44" s="478"/>
      <c r="I44" s="478"/>
      <c r="J44" s="478"/>
    </row>
    <row r="45" spans="1:11" hidden="1" x14ac:dyDescent="0.2">
      <c r="B45" s="474"/>
      <c r="C45" s="482"/>
      <c r="D45" s="481"/>
      <c r="E45" s="614"/>
      <c r="F45" s="614"/>
      <c r="G45" s="614"/>
      <c r="H45" s="482"/>
      <c r="I45" s="482"/>
      <c r="J45" s="482"/>
    </row>
    <row r="46" spans="1:11" hidden="1" x14ac:dyDescent="0.2">
      <c r="B46" s="474"/>
      <c r="C46" s="482"/>
      <c r="D46" s="481"/>
      <c r="E46" s="614"/>
      <c r="F46" s="614"/>
      <c r="G46" s="614"/>
      <c r="H46" s="482"/>
      <c r="I46" s="482"/>
      <c r="J46" s="482"/>
    </row>
    <row r="47" spans="1:11" hidden="1" x14ac:dyDescent="0.2">
      <c r="B47" s="474"/>
      <c r="C47" s="482"/>
      <c r="D47" s="479"/>
      <c r="E47" s="612"/>
      <c r="F47" s="612"/>
      <c r="G47" s="612"/>
      <c r="H47" s="482"/>
      <c r="I47" s="482"/>
      <c r="J47" s="482"/>
    </row>
    <row r="48" spans="1:11" hidden="1" x14ac:dyDescent="0.2">
      <c r="B48" s="474"/>
      <c r="C48" s="482"/>
      <c r="D48" s="479"/>
      <c r="E48" s="612"/>
      <c r="F48" s="612"/>
      <c r="G48" s="612"/>
      <c r="H48" s="482"/>
      <c r="I48" s="482"/>
      <c r="J48" s="482"/>
    </row>
    <row r="49" spans="2:10" hidden="1" x14ac:dyDescent="0.2">
      <c r="B49" s="474"/>
      <c r="C49" s="478"/>
      <c r="D49" s="479"/>
      <c r="E49" s="612"/>
      <c r="F49" s="612"/>
      <c r="G49" s="612"/>
      <c r="H49" s="478"/>
      <c r="I49" s="478"/>
      <c r="J49" s="478"/>
    </row>
    <row r="50" spans="2:10" hidden="1" x14ac:dyDescent="0.2">
      <c r="B50" s="474"/>
      <c r="C50" s="478"/>
      <c r="D50" s="479"/>
      <c r="E50" s="612"/>
      <c r="F50" s="612"/>
      <c r="G50" s="612"/>
      <c r="H50" s="478"/>
      <c r="I50" s="478"/>
      <c r="J50" s="478"/>
    </row>
    <row r="51" spans="2:10" ht="14.25" hidden="1" customHeight="1" x14ac:dyDescent="0.2">
      <c r="B51" s="474"/>
      <c r="C51" s="478"/>
      <c r="D51" s="480"/>
      <c r="E51" s="613"/>
      <c r="F51" s="613"/>
      <c r="G51" s="613"/>
      <c r="H51" s="478"/>
      <c r="I51" s="478"/>
      <c r="J51" s="478"/>
    </row>
    <row r="52" spans="2:10" ht="15" hidden="1" customHeight="1" x14ac:dyDescent="0.2">
      <c r="B52" s="2043"/>
      <c r="C52" s="2043"/>
      <c r="D52" s="2043"/>
      <c r="E52" s="2043"/>
      <c r="F52" s="2043"/>
      <c r="G52" s="2043"/>
      <c r="H52" s="2043"/>
      <c r="I52" s="2043"/>
      <c r="J52" s="2043"/>
    </row>
    <row r="53" spans="2:10" ht="15" hidden="1" customHeight="1" x14ac:dyDescent="0.2">
      <c r="B53" s="2043"/>
      <c r="C53" s="2043"/>
      <c r="D53" s="2043"/>
      <c r="E53" s="2043"/>
      <c r="F53" s="2043"/>
      <c r="G53" s="2043"/>
      <c r="H53" s="2043"/>
      <c r="I53" s="2043"/>
      <c r="J53" s="2043"/>
    </row>
    <row r="54" spans="2:10" ht="14.25" hidden="1" customHeight="1" x14ac:dyDescent="0.2">
      <c r="B54" s="474"/>
      <c r="C54" s="478"/>
      <c r="D54" s="480"/>
      <c r="E54" s="613"/>
      <c r="F54" s="613"/>
      <c r="G54" s="613"/>
      <c r="H54" s="478"/>
      <c r="I54" s="478"/>
      <c r="J54" s="478"/>
    </row>
    <row r="55" spans="2:10" ht="14.25" hidden="1" customHeight="1" x14ac:dyDescent="0.2">
      <c r="B55" s="474"/>
      <c r="C55" s="478"/>
      <c r="D55" s="479"/>
      <c r="E55" s="612"/>
      <c r="F55" s="612"/>
      <c r="G55" s="612"/>
      <c r="H55" s="478"/>
      <c r="I55" s="478"/>
      <c r="J55" s="478"/>
    </row>
    <row r="56" spans="2:10" ht="14.25" hidden="1" customHeight="1" x14ac:dyDescent="0.2">
      <c r="B56" s="474"/>
      <c r="C56" s="478"/>
      <c r="D56" s="479"/>
      <c r="E56" s="612"/>
      <c r="F56" s="612"/>
      <c r="G56" s="612"/>
      <c r="H56" s="478"/>
      <c r="I56" s="478"/>
      <c r="J56" s="478"/>
    </row>
    <row r="57" spans="2:10" ht="14.25" hidden="1" customHeight="1" x14ac:dyDescent="0.2">
      <c r="B57" s="474"/>
      <c r="C57" s="478"/>
      <c r="D57" s="479"/>
      <c r="E57" s="612"/>
      <c r="F57" s="612"/>
      <c r="G57" s="612"/>
      <c r="H57" s="478"/>
      <c r="I57" s="478"/>
      <c r="J57" s="478"/>
    </row>
    <row r="58" spans="2:10" hidden="1" x14ac:dyDescent="0.2">
      <c r="B58" s="474"/>
      <c r="C58" s="478"/>
      <c r="D58" s="479"/>
      <c r="E58" s="612"/>
      <c r="F58" s="612"/>
      <c r="G58" s="612"/>
      <c r="H58" s="478"/>
      <c r="I58" s="478"/>
      <c r="J58" s="478"/>
    </row>
    <row r="59" spans="2:10" hidden="1" x14ac:dyDescent="0.2">
      <c r="B59" s="474"/>
      <c r="C59" s="478"/>
      <c r="D59" s="479"/>
      <c r="E59" s="612"/>
      <c r="F59" s="612"/>
      <c r="G59" s="612"/>
      <c r="H59" s="478"/>
      <c r="I59" s="478"/>
      <c r="J59" s="478"/>
    </row>
    <row r="60" spans="2:10" hidden="1" x14ac:dyDescent="0.2">
      <c r="B60" s="474"/>
      <c r="D60" s="476"/>
      <c r="E60" s="610"/>
      <c r="F60" s="610"/>
      <c r="G60" s="610"/>
    </row>
    <row r="61" spans="2:10" hidden="1" x14ac:dyDescent="0.2">
      <c r="B61" s="474"/>
      <c r="D61" s="477"/>
      <c r="E61" s="611"/>
      <c r="F61" s="611"/>
      <c r="G61" s="611"/>
    </row>
    <row r="62" spans="2:10" hidden="1" x14ac:dyDescent="0.2">
      <c r="B62" s="474"/>
      <c r="D62" s="476"/>
      <c r="E62" s="610"/>
      <c r="F62" s="610"/>
      <c r="G62" s="610"/>
    </row>
    <row r="63" spans="2:10" hidden="1" x14ac:dyDescent="0.2">
      <c r="B63" s="474"/>
      <c r="D63" s="475"/>
      <c r="E63" s="609"/>
      <c r="F63" s="609"/>
      <c r="G63" s="609"/>
    </row>
    <row r="64" spans="2:10" hidden="1" x14ac:dyDescent="0.2">
      <c r="B64" s="474"/>
      <c r="D64" s="475"/>
      <c r="E64" s="609"/>
      <c r="F64" s="609"/>
      <c r="G64" s="609"/>
    </row>
    <row r="65" spans="2:7" hidden="1" x14ac:dyDescent="0.2">
      <c r="B65" s="474"/>
      <c r="D65" s="475"/>
      <c r="E65" s="609"/>
      <c r="F65" s="609"/>
      <c r="G65" s="609"/>
    </row>
    <row r="66" spans="2:7" hidden="1" x14ac:dyDescent="0.2">
      <c r="B66" s="474"/>
    </row>
    <row r="67" spans="2:7" hidden="1" x14ac:dyDescent="0.2">
      <c r="B67" s="474"/>
    </row>
    <row r="68" spans="2:7" hidden="1" x14ac:dyDescent="0.2">
      <c r="B68" s="474"/>
    </row>
    <row r="69" spans="2:7" hidden="1" x14ac:dyDescent="0.2">
      <c r="B69" s="474"/>
    </row>
    <row r="70" spans="2:7" hidden="1" x14ac:dyDescent="0.2">
      <c r="B70" s="474"/>
    </row>
    <row r="71" spans="2:7" hidden="1" x14ac:dyDescent="0.2">
      <c r="B71" s="474"/>
    </row>
    <row r="72" spans="2:7" hidden="1" x14ac:dyDescent="0.2">
      <c r="B72" s="474"/>
    </row>
    <row r="73" spans="2:7" hidden="1" x14ac:dyDescent="0.2">
      <c r="B73" s="474"/>
    </row>
    <row r="74" spans="2:7" hidden="1" x14ac:dyDescent="0.2">
      <c r="B74" s="474"/>
    </row>
    <row r="75" spans="2:7" hidden="1" x14ac:dyDescent="0.2">
      <c r="B75" s="474"/>
    </row>
    <row r="76" spans="2:7" hidden="1" x14ac:dyDescent="0.2">
      <c r="B76" s="474"/>
    </row>
    <row r="77" spans="2:7" hidden="1" x14ac:dyDescent="0.2">
      <c r="B77" s="474"/>
    </row>
    <row r="78" spans="2:7" hidden="1" x14ac:dyDescent="0.2">
      <c r="B78" s="474"/>
    </row>
    <row r="79" spans="2:7" hidden="1" x14ac:dyDescent="0.2">
      <c r="B79" s="474"/>
    </row>
    <row r="80" spans="2:7" hidden="1" x14ac:dyDescent="0.2"/>
    <row r="81" hidden="1" x14ac:dyDescent="0.2"/>
    <row r="82" hidden="1" x14ac:dyDescent="0.2"/>
    <row r="83" hidden="1" x14ac:dyDescent="0.2"/>
    <row r="84" hidden="1" x14ac:dyDescent="0.2"/>
    <row r="85" hidden="1" x14ac:dyDescent="0.2"/>
    <row r="86" hidden="1" x14ac:dyDescent="0.2"/>
  </sheetData>
  <sheetProtection password="C5B3" sheet="1" objects="1" scenarios="1" formatCells="0" formatColumns="0" formatRows="0" insertRows="0" insertHyperlinks="0" deleteRows="0"/>
  <mergeCells count="44">
    <mergeCell ref="D6:G6"/>
    <mergeCell ref="D7:G7"/>
    <mergeCell ref="J10:J12"/>
    <mergeCell ref="J13:J15"/>
    <mergeCell ref="J16:J18"/>
    <mergeCell ref="I10:I12"/>
    <mergeCell ref="I13:I15"/>
    <mergeCell ref="I16:I18"/>
    <mergeCell ref="B52:J53"/>
    <mergeCell ref="B9:C9"/>
    <mergeCell ref="B6:C6"/>
    <mergeCell ref="H10:H12"/>
    <mergeCell ref="H13:H15"/>
    <mergeCell ref="H16:H18"/>
    <mergeCell ref="H19:H21"/>
    <mergeCell ref="B7:C7"/>
    <mergeCell ref="B19:B27"/>
    <mergeCell ref="C19:C21"/>
    <mergeCell ref="C25:C27"/>
    <mergeCell ref="D11:D12"/>
    <mergeCell ref="D14:D15"/>
    <mergeCell ref="D17:D18"/>
    <mergeCell ref="D25:D27"/>
    <mergeCell ref="C22:C24"/>
    <mergeCell ref="B10:C12"/>
    <mergeCell ref="B13:C15"/>
    <mergeCell ref="B16:C18"/>
    <mergeCell ref="D22:D24"/>
    <mergeCell ref="G25:G27"/>
    <mergeCell ref="D19:D21"/>
    <mergeCell ref="H25:H27"/>
    <mergeCell ref="I25:I27"/>
    <mergeCell ref="J25:J27"/>
    <mergeCell ref="E9:G9"/>
    <mergeCell ref="G10:G12"/>
    <mergeCell ref="G13:G15"/>
    <mergeCell ref="G16:G18"/>
    <mergeCell ref="G19:G21"/>
    <mergeCell ref="G22:G24"/>
    <mergeCell ref="J19:J21"/>
    <mergeCell ref="H22:H24"/>
    <mergeCell ref="J22:J24"/>
    <mergeCell ref="I19:I21"/>
    <mergeCell ref="I22:I24"/>
  </mergeCells>
  <dataValidations count="2">
    <dataValidation type="list" allowBlank="1" showErrorMessage="1" sqref="F10:F27">
      <formula1>$G$35:$G$37</formula1>
    </dataValidation>
    <dataValidation type="list" allowBlank="1" showInputMessage="1" showErrorMessage="1" sqref="D10 D13 D16">
      <formula1>$B$33:$B$38</formula1>
    </dataValidation>
  </dataValidations>
  <pageMargins left="0.70866141732283472" right="0.70866141732283472" top="0.74803149606299213" bottom="0.74803149606299213" header="0.31496062992125984" footer="0.31496062992125984"/>
  <pageSetup paperSize="8" scale="59" orientation="landscape" cellComments="asDisplayed" r:id="rId1"/>
  <headerFooter>
    <oddHeader>&amp;LFSB shadow banking exercise 2017&amp;RConfidential when completed</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23"/>
  <sheetViews>
    <sheetView showGridLines="0" topLeftCell="L1" workbookViewId="0">
      <selection activeCell="R18" sqref="R18"/>
    </sheetView>
  </sheetViews>
  <sheetFormatPr defaultRowHeight="14.25" x14ac:dyDescent="0.2"/>
  <cols>
    <col min="3" max="3" width="12.625" bestFit="1" customWidth="1"/>
    <col min="12" max="12" width="16" bestFit="1" customWidth="1"/>
    <col min="16" max="16" width="9.125" bestFit="1" customWidth="1"/>
    <col min="17" max="17" width="9.875" bestFit="1" customWidth="1"/>
    <col min="18" max="23" width="9.125" bestFit="1" customWidth="1"/>
    <col min="24" max="24" width="9.875" bestFit="1" customWidth="1"/>
    <col min="25" max="28" width="9.125" bestFit="1" customWidth="1"/>
    <col min="29" max="32" width="9.875" bestFit="1" customWidth="1"/>
  </cols>
  <sheetData>
    <row r="1" spans="2:32" ht="15" x14ac:dyDescent="0.25">
      <c r="N1" s="1322"/>
      <c r="O1" s="1322"/>
      <c r="P1" s="1330">
        <v>2000</v>
      </c>
      <c r="Q1" s="1330">
        <v>2001</v>
      </c>
      <c r="R1" s="1330">
        <v>2002</v>
      </c>
      <c r="S1" s="1330">
        <v>2003</v>
      </c>
      <c r="T1" s="1330">
        <v>2004</v>
      </c>
      <c r="U1" s="1330">
        <v>2005</v>
      </c>
      <c r="V1" s="1330">
        <v>2006</v>
      </c>
      <c r="W1" s="1330">
        <v>2007</v>
      </c>
      <c r="X1" s="1330">
        <v>2008</v>
      </c>
      <c r="Y1" s="1330">
        <v>2009</v>
      </c>
      <c r="Z1" s="1330">
        <v>2010</v>
      </c>
      <c r="AA1" s="1330">
        <v>2011</v>
      </c>
      <c r="AB1" s="1330">
        <v>2012</v>
      </c>
      <c r="AC1" s="1330">
        <v>2013</v>
      </c>
      <c r="AD1" s="1330">
        <v>2014</v>
      </c>
      <c r="AE1" s="1330">
        <v>2015</v>
      </c>
      <c r="AF1" s="1330">
        <v>2016</v>
      </c>
    </row>
    <row r="2" spans="2:32" ht="15" x14ac:dyDescent="0.25">
      <c r="L2" s="1326">
        <v>1000000</v>
      </c>
      <c r="N2" s="1331" t="s">
        <v>587</v>
      </c>
      <c r="O2" s="1331" t="s">
        <v>588</v>
      </c>
      <c r="P2" s="1323">
        <v>0.99839999999999995</v>
      </c>
      <c r="Q2" s="1323">
        <v>0.99850000000000005</v>
      </c>
      <c r="R2" s="1323">
        <v>3.375</v>
      </c>
      <c r="S2" s="1323">
        <v>2.9542000000000002</v>
      </c>
      <c r="T2" s="1323">
        <v>2.9733000000000001</v>
      </c>
      <c r="U2" s="1323">
        <v>3.0430999999999999</v>
      </c>
      <c r="V2" s="1323">
        <v>3.0752000000000002</v>
      </c>
      <c r="W2" s="1323">
        <v>3.1452</v>
      </c>
      <c r="X2" s="1323">
        <v>3.4489999999999998</v>
      </c>
      <c r="Y2" s="1323">
        <v>3.8039999999999998</v>
      </c>
      <c r="Z2" s="1323">
        <v>3.9740000000000002</v>
      </c>
      <c r="AA2" s="1323">
        <v>4.3025000000000002</v>
      </c>
      <c r="AB2" s="1323">
        <v>4.9175000000000004</v>
      </c>
      <c r="AC2" s="1323">
        <v>6.5186999999999999</v>
      </c>
      <c r="AD2" s="1323">
        <v>8.4672000000000001</v>
      </c>
      <c r="AE2" s="1323">
        <v>12.946899999999999</v>
      </c>
      <c r="AF2" s="1323">
        <v>15.93</v>
      </c>
    </row>
    <row r="3" spans="2:32" ht="15" x14ac:dyDescent="0.25">
      <c r="L3" s="1327">
        <v>1000</v>
      </c>
      <c r="N3" s="1332" t="s">
        <v>589</v>
      </c>
      <c r="O3" s="1332" t="s">
        <v>590</v>
      </c>
      <c r="P3" s="1324">
        <v>1.8022568511552901</v>
      </c>
      <c r="Q3" s="1324">
        <v>1.96073981618064</v>
      </c>
      <c r="R3" s="1324">
        <v>1.76942881663011</v>
      </c>
      <c r="S3" s="1324">
        <v>1.33032462391132</v>
      </c>
      <c r="T3" s="1324">
        <v>1.2817707950958099</v>
      </c>
      <c r="U3" s="1324">
        <v>1.36551665677715</v>
      </c>
      <c r="V3" s="1324">
        <v>1.26735003796507</v>
      </c>
      <c r="W3" s="1324">
        <v>1.1383058216153801</v>
      </c>
      <c r="X3" s="1324">
        <v>1.4567794783358501</v>
      </c>
      <c r="Y3" s="1324">
        <v>1.1112036651395301</v>
      </c>
      <c r="Z3" s="1324">
        <v>0.98308636431671903</v>
      </c>
      <c r="AA3" s="1324">
        <v>0.98330628332946901</v>
      </c>
      <c r="AB3" s="1324">
        <v>0.96346824314082202</v>
      </c>
      <c r="AC3" s="1324">
        <v>1.1183380465521</v>
      </c>
      <c r="AD3" s="1324">
        <v>1.2213985668396301</v>
      </c>
      <c r="AE3" s="1324">
        <v>1.3683291999632601</v>
      </c>
      <c r="AF3" s="1324">
        <v>1.3846883597381701</v>
      </c>
    </row>
    <row r="4" spans="2:32" ht="15" x14ac:dyDescent="0.25">
      <c r="B4" s="969" t="s">
        <v>575</v>
      </c>
      <c r="L4" s="1327">
        <v>10000000</v>
      </c>
      <c r="N4" s="1332" t="s">
        <v>592</v>
      </c>
      <c r="O4" s="1332" t="s">
        <v>593</v>
      </c>
      <c r="P4" s="1324">
        <v>1.9504567436861899</v>
      </c>
      <c r="Q4" s="1324">
        <v>2.3221377510495902</v>
      </c>
      <c r="R4" s="1324">
        <v>3.5400019071231101</v>
      </c>
      <c r="S4" s="1324">
        <v>2.9056215360253401</v>
      </c>
      <c r="T4" s="1324">
        <v>2.6577343807356302</v>
      </c>
      <c r="U4" s="1324">
        <v>2.32787996948377</v>
      </c>
      <c r="V4" s="1324">
        <v>2.13675018982536</v>
      </c>
      <c r="W4" s="1324">
        <v>1.76034236804565</v>
      </c>
      <c r="X4" s="1324">
        <v>2.3306747143780999</v>
      </c>
      <c r="Y4" s="1324">
        <v>1.7432319866722199</v>
      </c>
      <c r="Z4" s="1324">
        <v>1.6597066307438999</v>
      </c>
      <c r="AA4" s="1324">
        <v>1.8671458381636901</v>
      </c>
      <c r="AB4" s="1324">
        <v>2.0491132332878599</v>
      </c>
      <c r="AC4" s="1324">
        <v>2.3621202233340601</v>
      </c>
      <c r="AD4" s="1324">
        <v>2.6527468907009299</v>
      </c>
      <c r="AE4" s="1324">
        <v>3.9604114999540698</v>
      </c>
      <c r="AF4" s="1324">
        <v>3.2544350630869898</v>
      </c>
    </row>
    <row r="5" spans="2:32" ht="15.75" thickBot="1" x14ac:dyDescent="0.3">
      <c r="L5" s="1327">
        <v>100000000</v>
      </c>
      <c r="N5" s="1332" t="s">
        <v>594</v>
      </c>
      <c r="O5" s="1332" t="s">
        <v>595</v>
      </c>
      <c r="P5" s="1324">
        <v>1.50080601826975</v>
      </c>
      <c r="Q5" s="1324">
        <v>1.59729944400318</v>
      </c>
      <c r="R5" s="1324">
        <v>1.57814436921903</v>
      </c>
      <c r="S5" s="1324">
        <v>1.2853523357086301</v>
      </c>
      <c r="T5" s="1324">
        <v>1.2051978562513801</v>
      </c>
      <c r="U5" s="1324">
        <v>1.16343138085954</v>
      </c>
      <c r="V5" s="1324">
        <v>1.1602885345482199</v>
      </c>
      <c r="W5" s="1324">
        <v>0.98152299436179602</v>
      </c>
      <c r="X5" s="1324">
        <v>1.22138391894805</v>
      </c>
      <c r="Y5" s="1324">
        <v>1.0501180063862301</v>
      </c>
      <c r="Z5" s="1324">
        <v>0.99700643616225104</v>
      </c>
      <c r="AA5" s="1324">
        <v>1.0213308601901201</v>
      </c>
      <c r="AB5" s="1324">
        <v>0.99567985447930896</v>
      </c>
      <c r="AC5" s="1324">
        <v>1.06380973098398</v>
      </c>
      <c r="AD5" s="1324">
        <v>1.1583065645334001</v>
      </c>
      <c r="AE5" s="1324">
        <v>1.38844493432534</v>
      </c>
      <c r="AF5" s="1324">
        <v>1.34598235461531</v>
      </c>
    </row>
    <row r="6" spans="2:32" ht="15" x14ac:dyDescent="0.25">
      <c r="B6" s="1321"/>
      <c r="C6" s="1329" t="str">
        <f>IF('Cover Page'!D31=0,"",'Cover Page'!D31)</f>
        <v/>
      </c>
      <c r="L6" s="1327">
        <v>1000000000</v>
      </c>
      <c r="N6" s="1332" t="s">
        <v>621</v>
      </c>
      <c r="O6" s="1332" t="s">
        <v>622</v>
      </c>
      <c r="P6" s="1324">
        <v>0.83333299999999999</v>
      </c>
      <c r="Q6" s="1324">
        <v>0.83333299999999999</v>
      </c>
      <c r="R6" s="1324">
        <v>0.83333299999999999</v>
      </c>
      <c r="S6" s="1324">
        <v>0.83333299999999999</v>
      </c>
      <c r="T6" s="1324">
        <v>0.83333299999999999</v>
      </c>
      <c r="U6" s="1324">
        <v>0.83333299999999999</v>
      </c>
      <c r="V6" s="1324">
        <v>0.83333299999999999</v>
      </c>
      <c r="W6" s="1324">
        <v>0.83333299999999999</v>
      </c>
      <c r="X6" s="1324">
        <v>0.83333299999999999</v>
      </c>
      <c r="Y6" s="1324">
        <v>0.83333299999999999</v>
      </c>
      <c r="Z6" s="1324">
        <v>0.83333299999999999</v>
      </c>
      <c r="AA6" s="1324">
        <v>0.83333299999999999</v>
      </c>
      <c r="AB6" s="1324">
        <v>0.83333299999999999</v>
      </c>
      <c r="AC6" s="1324">
        <v>0.83333299999999999</v>
      </c>
      <c r="AD6" s="1324">
        <v>0.83333299999999999</v>
      </c>
      <c r="AE6" s="1324">
        <v>0.83333299999999999</v>
      </c>
      <c r="AF6" s="1324">
        <v>0.83333299999999999</v>
      </c>
    </row>
    <row r="7" spans="2:32" ht="15" x14ac:dyDescent="0.25">
      <c r="B7" s="10">
        <v>2002</v>
      </c>
      <c r="C7" s="103">
        <f>IFERROR(VLOOKUP($C$6,$O$1:$AF$23,MATCH($B7,$O$1:$AF$1,0),0),1)</f>
        <v>1</v>
      </c>
      <c r="L7" s="1328">
        <v>1000000000000</v>
      </c>
      <c r="N7" s="1332" t="s">
        <v>596</v>
      </c>
      <c r="O7" s="1332" t="s">
        <v>597</v>
      </c>
      <c r="P7" s="1324">
        <v>572.67999999999995</v>
      </c>
      <c r="Q7" s="1324">
        <v>656.2</v>
      </c>
      <c r="R7" s="1324">
        <v>712.38</v>
      </c>
      <c r="S7" s="1324">
        <v>599.41999999999996</v>
      </c>
      <c r="T7" s="1324">
        <v>559.83000000000004</v>
      </c>
      <c r="U7" s="1324">
        <v>514.21</v>
      </c>
      <c r="V7" s="1324">
        <v>534.42999999999995</v>
      </c>
      <c r="W7" s="1324">
        <v>495.82</v>
      </c>
      <c r="X7" s="1324">
        <v>629.11</v>
      </c>
      <c r="Y7" s="1324">
        <v>506.43</v>
      </c>
      <c r="Z7" s="1324">
        <v>468.37</v>
      </c>
      <c r="AA7" s="1324">
        <v>521.46</v>
      </c>
      <c r="AB7" s="1324">
        <v>478.6</v>
      </c>
      <c r="AC7" s="1324">
        <v>523.76</v>
      </c>
      <c r="AD7" s="1324">
        <v>607.38</v>
      </c>
      <c r="AE7" s="1324">
        <v>707.34</v>
      </c>
      <c r="AF7" s="1324">
        <v>667.29</v>
      </c>
    </row>
    <row r="8" spans="2:32" ht="15" x14ac:dyDescent="0.25">
      <c r="B8" s="10">
        <v>2003</v>
      </c>
      <c r="C8" s="103">
        <f t="shared" ref="C8:C21" si="0">IFERROR(VLOOKUP($C$6,$O$1:$AF$23,MATCH($B8,$O$1:$AF$1,0),0),1)</f>
        <v>1</v>
      </c>
      <c r="N8" s="1332" t="s">
        <v>598</v>
      </c>
      <c r="O8" s="1332" t="s">
        <v>693</v>
      </c>
      <c r="P8" s="1324">
        <v>8.2769478774852203</v>
      </c>
      <c r="Q8" s="1324">
        <v>8.2769771927833897</v>
      </c>
      <c r="R8" s="1324">
        <v>8.2770096309716799</v>
      </c>
      <c r="S8" s="1324">
        <v>8.27703879651623</v>
      </c>
      <c r="T8" s="1324">
        <v>8.2769987519271702</v>
      </c>
      <c r="U8" s="1324">
        <v>8.0701873357633307</v>
      </c>
      <c r="V8" s="1324">
        <v>7.8050873196659101</v>
      </c>
      <c r="W8" s="1324">
        <v>7.3041233611846996</v>
      </c>
      <c r="X8" s="1324">
        <v>6.8230222030609999</v>
      </c>
      <c r="Y8" s="1324">
        <v>6.8270165208940696</v>
      </c>
      <c r="Z8" s="1324">
        <v>6.6023050441550701</v>
      </c>
      <c r="AA8" s="1324">
        <v>6.3055877579411099</v>
      </c>
      <c r="AB8" s="1324">
        <v>6.2306351371835698</v>
      </c>
      <c r="AC8" s="1324">
        <v>6.0540207381625697</v>
      </c>
      <c r="AD8" s="1324">
        <v>6.2069022321060903</v>
      </c>
      <c r="AE8" s="1324">
        <v>6.4855332047395997</v>
      </c>
      <c r="AF8" s="1324">
        <v>6.9445024191253202</v>
      </c>
    </row>
    <row r="9" spans="2:32" ht="15" x14ac:dyDescent="0.25">
      <c r="B9" s="10">
        <v>2004</v>
      </c>
      <c r="C9" s="103">
        <f t="shared" si="0"/>
        <v>1</v>
      </c>
      <c r="N9" s="1332" t="s">
        <v>696</v>
      </c>
      <c r="O9" s="1332" t="s">
        <v>591</v>
      </c>
      <c r="P9" s="1324">
        <v>1.0746910263299301</v>
      </c>
      <c r="Q9" s="1324">
        <v>1.1346873936230599</v>
      </c>
      <c r="R9" s="1324">
        <v>0.95356155239820695</v>
      </c>
      <c r="S9" s="1324">
        <v>0.79176563737133798</v>
      </c>
      <c r="T9" s="1324">
        <v>0.73416048748256402</v>
      </c>
      <c r="U9" s="1324">
        <v>0.84767313723828097</v>
      </c>
      <c r="V9" s="1324">
        <v>0.75930144267274102</v>
      </c>
      <c r="W9" s="1324">
        <v>0.67930167787514395</v>
      </c>
      <c r="X9" s="1324">
        <v>0.71854566357691996</v>
      </c>
      <c r="Y9" s="1324">
        <v>0.69415521310564998</v>
      </c>
      <c r="Z9" s="1324">
        <v>0.74839095943721001</v>
      </c>
      <c r="AA9" s="1324">
        <v>0.77285725326532195</v>
      </c>
      <c r="AB9" s="1324">
        <v>0.757920266787934</v>
      </c>
      <c r="AC9" s="1324">
        <v>0.72511057936335299</v>
      </c>
      <c r="AD9" s="1324">
        <v>0.82365538258792503</v>
      </c>
      <c r="AE9" s="1324">
        <v>0.91852668320014697</v>
      </c>
      <c r="AF9" s="1324">
        <v>0.94867659614837296</v>
      </c>
    </row>
    <row r="10" spans="2:32" ht="15" x14ac:dyDescent="0.25">
      <c r="B10" s="10">
        <v>2005</v>
      </c>
      <c r="C10" s="103">
        <f t="shared" si="0"/>
        <v>1</v>
      </c>
      <c r="N10" s="1332" t="s">
        <v>599</v>
      </c>
      <c r="O10" s="1332" t="s">
        <v>600</v>
      </c>
      <c r="P10" s="1324">
        <v>7.7998925308973703</v>
      </c>
      <c r="Q10" s="1324">
        <v>7.7979121751957301</v>
      </c>
      <c r="R10" s="1324">
        <v>7.7983217316677802</v>
      </c>
      <c r="S10" s="1324">
        <v>7.7631828978622304</v>
      </c>
      <c r="T10" s="1324">
        <v>7.7733646575141302</v>
      </c>
      <c r="U10" s="1324">
        <v>7.7540052555734498</v>
      </c>
      <c r="V10" s="1324">
        <v>7.7759301442672699</v>
      </c>
      <c r="W10" s="1324">
        <v>7.7983832620066602</v>
      </c>
      <c r="X10" s="1324">
        <v>7.7500898182079503</v>
      </c>
      <c r="Y10" s="1324">
        <v>7.75433847008191</v>
      </c>
      <c r="Z10" s="1324">
        <v>7.7724891483310898</v>
      </c>
      <c r="AA10" s="1324">
        <v>7.7679882525697499</v>
      </c>
      <c r="AB10" s="1324">
        <v>7.7504926481734104</v>
      </c>
      <c r="AC10" s="1324">
        <v>7.75382495830614</v>
      </c>
      <c r="AD10" s="1324">
        <v>7.7563627378304902</v>
      </c>
      <c r="AE10" s="1324">
        <v>7.7501607421695597</v>
      </c>
      <c r="AF10" s="1324">
        <v>7.7555260411725602</v>
      </c>
    </row>
    <row r="11" spans="2:32" ht="15" x14ac:dyDescent="0.25">
      <c r="B11" s="10">
        <v>2006</v>
      </c>
      <c r="C11" s="103">
        <f t="shared" si="0"/>
        <v>1</v>
      </c>
      <c r="N11" s="1332" t="s">
        <v>602</v>
      </c>
      <c r="O11" s="1332" t="s">
        <v>603</v>
      </c>
      <c r="P11" s="1324">
        <v>46.672756582482499</v>
      </c>
      <c r="Q11" s="1324">
        <v>48.218540792011801</v>
      </c>
      <c r="R11" s="1324">
        <v>47.957471154762999</v>
      </c>
      <c r="S11" s="1324">
        <v>45.588281868566902</v>
      </c>
      <c r="T11" s="1324">
        <v>43.5056163277292</v>
      </c>
      <c r="U11" s="1324">
        <v>45.022463338136802</v>
      </c>
      <c r="V11" s="1324">
        <v>44.205011389521601</v>
      </c>
      <c r="W11" s="1324">
        <v>39.305753685211599</v>
      </c>
      <c r="X11" s="1324">
        <v>48.456563914636803</v>
      </c>
      <c r="Y11" s="1324">
        <v>46.536165486602798</v>
      </c>
      <c r="Z11" s="1324">
        <v>44.722346954048803</v>
      </c>
      <c r="AA11" s="1324">
        <v>53.105340443620101</v>
      </c>
      <c r="AB11" s="1324">
        <v>54.994694558132501</v>
      </c>
      <c r="AC11" s="1324">
        <v>61.899789717932002</v>
      </c>
      <c r="AD11" s="1324">
        <v>63.190017296763003</v>
      </c>
      <c r="AE11" s="1324">
        <v>66.153669514099406</v>
      </c>
      <c r="AF11" s="1324">
        <v>67.919077886348504</v>
      </c>
    </row>
    <row r="12" spans="2:32" ht="15" x14ac:dyDescent="0.25">
      <c r="B12" s="10">
        <v>2007</v>
      </c>
      <c r="C12" s="103">
        <f t="shared" si="0"/>
        <v>1</v>
      </c>
      <c r="N12" s="1332" t="s">
        <v>601</v>
      </c>
      <c r="O12" s="1332" t="s">
        <v>694</v>
      </c>
      <c r="P12" s="1324">
        <v>9755.7764642665206</v>
      </c>
      <c r="Q12" s="1324">
        <v>10470.2484965392</v>
      </c>
      <c r="R12" s="1324">
        <v>8951.2825402879807</v>
      </c>
      <c r="S12" s="1324">
        <v>8426.8408551068896</v>
      </c>
      <c r="T12" s="1324">
        <v>9290.0007341604905</v>
      </c>
      <c r="U12" s="1324">
        <v>9829.99915232686</v>
      </c>
      <c r="V12" s="1324">
        <v>8993.5003796507208</v>
      </c>
      <c r="W12" s="1324">
        <v>9392.50050947626</v>
      </c>
      <c r="X12" s="1324">
        <v>10950.003592728301</v>
      </c>
      <c r="Y12" s="1324">
        <v>9458.6491739553003</v>
      </c>
      <c r="Z12" s="1324">
        <v>8982.2930698997206</v>
      </c>
      <c r="AA12" s="1324">
        <v>9066.7516809645294</v>
      </c>
      <c r="AB12" s="1324">
        <v>9636.17553433379</v>
      </c>
      <c r="AC12" s="1324">
        <v>12156.319338699201</v>
      </c>
      <c r="AD12" s="1324">
        <v>12417.5109134338</v>
      </c>
      <c r="AE12" s="1324">
        <v>13814.632130063401</v>
      </c>
      <c r="AF12" s="1324">
        <v>13446.0013281472</v>
      </c>
    </row>
    <row r="13" spans="2:32" ht="15" x14ac:dyDescent="0.25">
      <c r="B13" s="10">
        <v>2008</v>
      </c>
      <c r="C13" s="103">
        <f t="shared" si="0"/>
        <v>1</v>
      </c>
      <c r="N13" s="1332" t="s">
        <v>604</v>
      </c>
      <c r="O13" s="1332" t="s">
        <v>691</v>
      </c>
      <c r="P13" s="1324">
        <v>114.90596453519601</v>
      </c>
      <c r="Q13" s="1324">
        <v>130.86349710654699</v>
      </c>
      <c r="R13" s="1324">
        <v>118.613521502813</v>
      </c>
      <c r="S13" s="1324">
        <v>106.927949326999</v>
      </c>
      <c r="T13" s="1324">
        <v>102.52551207694</v>
      </c>
      <c r="U13" s="1324">
        <v>117.741798762397</v>
      </c>
      <c r="V13" s="1324">
        <v>119.157175398633</v>
      </c>
      <c r="W13" s="1324">
        <v>112.037225731948</v>
      </c>
      <c r="X13" s="1324">
        <v>90.637350003592701</v>
      </c>
      <c r="Y13" s="1324">
        <v>92.433708177148404</v>
      </c>
      <c r="Z13" s="1324">
        <v>81.312677742852898</v>
      </c>
      <c r="AA13" s="1324">
        <v>77.440296777185296</v>
      </c>
      <c r="AB13" s="1324">
        <v>86.107321509777194</v>
      </c>
      <c r="AC13" s="1324">
        <v>104.938003045464</v>
      </c>
      <c r="AD13" s="1324">
        <v>119.619471213244</v>
      </c>
      <c r="AE13" s="1324">
        <v>120.39129236704299</v>
      </c>
      <c r="AF13" s="1324">
        <v>117.06669196470899</v>
      </c>
    </row>
    <row r="14" spans="2:32" ht="15" x14ac:dyDescent="0.25">
      <c r="B14" s="10">
        <v>2009</v>
      </c>
      <c r="C14" s="103">
        <f t="shared" si="0"/>
        <v>1</v>
      </c>
      <c r="N14" s="1332" t="s">
        <v>605</v>
      </c>
      <c r="O14" s="1332" t="s">
        <v>692</v>
      </c>
      <c r="P14" s="1324">
        <v>1259.7</v>
      </c>
      <c r="Q14" s="1324">
        <v>1326.1</v>
      </c>
      <c r="R14" s="1324">
        <v>1200.4000000000001</v>
      </c>
      <c r="S14" s="1324">
        <v>1197.8</v>
      </c>
      <c r="T14" s="1324">
        <v>1043.8</v>
      </c>
      <c r="U14" s="1324">
        <v>1013</v>
      </c>
      <c r="V14" s="1324">
        <v>929.6</v>
      </c>
      <c r="W14" s="1324">
        <v>938.2</v>
      </c>
      <c r="X14" s="1324">
        <v>1257.5</v>
      </c>
      <c r="Y14" s="1324">
        <v>1167.5999999999999</v>
      </c>
      <c r="Z14" s="1324">
        <v>1138.9000000000001</v>
      </c>
      <c r="AA14" s="1324">
        <v>1153.3</v>
      </c>
      <c r="AB14" s="1324">
        <v>1071.0999999999999</v>
      </c>
      <c r="AC14" s="1324">
        <v>1055.3</v>
      </c>
      <c r="AD14" s="1324">
        <v>1099.2</v>
      </c>
      <c r="AE14" s="1324">
        <v>1169.26</v>
      </c>
      <c r="AF14" s="1324">
        <v>1203.73</v>
      </c>
    </row>
    <row r="15" spans="2:32" ht="15" x14ac:dyDescent="0.25">
      <c r="B15" s="10">
        <v>2010</v>
      </c>
      <c r="C15" s="103">
        <f t="shared" si="0"/>
        <v>1</v>
      </c>
      <c r="N15" s="1331" t="s">
        <v>606</v>
      </c>
      <c r="O15" s="1331" t="s">
        <v>607</v>
      </c>
      <c r="P15" s="1323">
        <v>9.5921547555077904</v>
      </c>
      <c r="Q15" s="1323">
        <v>9.1303755815272893</v>
      </c>
      <c r="R15" s="1323">
        <v>10.451511395060599</v>
      </c>
      <c r="S15" s="1323">
        <v>11.2277909738717</v>
      </c>
      <c r="T15" s="1323">
        <v>11.176492181190801</v>
      </c>
      <c r="U15" s="1323">
        <v>10.6760193269475</v>
      </c>
      <c r="V15" s="1323">
        <v>10.8503416856492</v>
      </c>
      <c r="W15" s="1323">
        <v>10.9185517288228</v>
      </c>
      <c r="X15" s="1323">
        <v>13.820004311273999</v>
      </c>
      <c r="Y15" s="1323">
        <v>13.135013188949101</v>
      </c>
      <c r="Z15" s="1323">
        <v>12.3839994012872</v>
      </c>
      <c r="AA15" s="1323">
        <v>13.951000850143</v>
      </c>
      <c r="AB15" s="1323">
        <v>13.024480824617299</v>
      </c>
      <c r="AC15" s="1323">
        <v>13.104996011891799</v>
      </c>
      <c r="AD15" s="1323">
        <v>14.7169920105428</v>
      </c>
      <c r="AE15" s="1323">
        <v>17.3734729493892</v>
      </c>
      <c r="AF15" s="1323">
        <v>20.654491983682799</v>
      </c>
    </row>
    <row r="16" spans="2:32" ht="15" x14ac:dyDescent="0.25">
      <c r="B16" s="10">
        <v>2011</v>
      </c>
      <c r="C16" s="103">
        <f t="shared" si="0"/>
        <v>1</v>
      </c>
      <c r="N16" s="1332" t="s">
        <v>608</v>
      </c>
      <c r="O16" s="1332" t="s">
        <v>609</v>
      </c>
      <c r="P16" s="1324">
        <v>28.666953250940399</v>
      </c>
      <c r="Q16" s="1324">
        <v>30.481220923635501</v>
      </c>
      <c r="R16" s="1324">
        <v>31.954610470105798</v>
      </c>
      <c r="S16" s="1324">
        <v>29.260095011876501</v>
      </c>
      <c r="T16" s="1324">
        <v>27.7423830849424</v>
      </c>
      <c r="U16" s="1324">
        <v>28.753072815122501</v>
      </c>
      <c r="V16" s="1324">
        <v>26.332574031890701</v>
      </c>
      <c r="W16" s="1324">
        <v>24.445350180014898</v>
      </c>
      <c r="X16" s="1324">
        <v>29.663720629446001</v>
      </c>
      <c r="Y16" s="1324">
        <v>29.955574066361201</v>
      </c>
      <c r="Z16" s="1324">
        <v>30.549318964226899</v>
      </c>
      <c r="AA16" s="1324">
        <v>32.196100000000001</v>
      </c>
      <c r="AB16" s="1324">
        <v>30.566545399424001</v>
      </c>
      <c r="AC16" s="1324">
        <v>32.865346965412201</v>
      </c>
      <c r="AD16" s="1324">
        <v>59.5807594102628</v>
      </c>
      <c r="AE16" s="1324">
        <v>74.100854229815397</v>
      </c>
      <c r="AF16" s="1324">
        <v>60.6569</v>
      </c>
    </row>
    <row r="17" spans="2:32" ht="15" x14ac:dyDescent="0.25">
      <c r="B17" s="10">
        <v>2012</v>
      </c>
      <c r="C17" s="103">
        <f t="shared" si="0"/>
        <v>1</v>
      </c>
      <c r="N17" s="1332" t="s">
        <v>610</v>
      </c>
      <c r="O17" s="1332" t="s">
        <v>611</v>
      </c>
      <c r="P17" s="1324">
        <v>3.7507999999999999</v>
      </c>
      <c r="Q17" s="1324">
        <v>3.7503000000000002</v>
      </c>
      <c r="R17" s="1324">
        <v>3.7501000000000002</v>
      </c>
      <c r="S17" s="1324">
        <v>3.7503000000000002</v>
      </c>
      <c r="T17" s="1324">
        <v>3.7505999999999999</v>
      </c>
      <c r="U17" s="1324">
        <v>3.7505500000000001</v>
      </c>
      <c r="V17" s="1324">
        <v>3.7503500000000001</v>
      </c>
      <c r="W17" s="1324">
        <v>3.7505999999999999</v>
      </c>
      <c r="X17" s="1324">
        <v>3.7530999999999999</v>
      </c>
      <c r="Y17" s="1324">
        <v>3.75075</v>
      </c>
      <c r="Z17" s="1324">
        <v>3.7501000000000002</v>
      </c>
      <c r="AA17" s="1324">
        <v>3.7502</v>
      </c>
      <c r="AB17" s="1324">
        <v>3.7505500000000001</v>
      </c>
      <c r="AC17" s="1324">
        <v>3.7504499999999998</v>
      </c>
      <c r="AD17" s="1324">
        <v>3.7525499999999998</v>
      </c>
      <c r="AE17" s="1324">
        <v>3.7530000000000001</v>
      </c>
      <c r="AF17" s="1324">
        <v>3.7507999999999999</v>
      </c>
    </row>
    <row r="18" spans="2:32" ht="15" x14ac:dyDescent="0.25">
      <c r="B18" s="10">
        <v>2013</v>
      </c>
      <c r="C18" s="103">
        <f t="shared" si="0"/>
        <v>1</v>
      </c>
      <c r="N18" s="1332" t="s">
        <v>612</v>
      </c>
      <c r="O18" s="1332" t="s">
        <v>613</v>
      </c>
      <c r="P18" s="1324">
        <v>1.7330467490596499</v>
      </c>
      <c r="Q18" s="1324">
        <v>1.8502212640417599</v>
      </c>
      <c r="R18" s="1324">
        <v>1.7353866692094999</v>
      </c>
      <c r="S18" s="1324">
        <v>1.6983372921615201</v>
      </c>
      <c r="T18" s="1324">
        <v>1.6343880772336801</v>
      </c>
      <c r="U18" s="1324">
        <v>1.6638128337713001</v>
      </c>
      <c r="V18" s="1324">
        <v>1.53394077448747</v>
      </c>
      <c r="W18" s="1324">
        <v>1.4376061408871701</v>
      </c>
      <c r="X18" s="1324">
        <v>1.4399655098081501</v>
      </c>
      <c r="Y18" s="1324">
        <v>1.40177703734555</v>
      </c>
      <c r="Z18" s="1324">
        <v>1.2824427480916001</v>
      </c>
      <c r="AA18" s="1324">
        <v>1.29986861426694</v>
      </c>
      <c r="AB18" s="1324">
        <v>1.22108534182204</v>
      </c>
      <c r="AC18" s="1324">
        <v>1.26270756290334</v>
      </c>
      <c r="AD18" s="1324">
        <v>1.32262581335969</v>
      </c>
      <c r="AE18" s="1324">
        <v>1.4160925874896699</v>
      </c>
      <c r="AF18" s="1324">
        <v>1.44521392657243</v>
      </c>
    </row>
    <row r="19" spans="2:32" ht="15" x14ac:dyDescent="0.25">
      <c r="B19" s="103">
        <v>2014</v>
      </c>
      <c r="C19" s="103">
        <f t="shared" si="0"/>
        <v>1</v>
      </c>
      <c r="N19" s="1332" t="s">
        <v>614</v>
      </c>
      <c r="O19" s="1332" t="s">
        <v>695</v>
      </c>
      <c r="P19" s="1324">
        <v>7.5649650725416402</v>
      </c>
      <c r="Q19" s="1324">
        <v>11.835016452967199</v>
      </c>
      <c r="R19" s="1324">
        <v>8.5910174501764107</v>
      </c>
      <c r="S19" s="1324">
        <v>6.5935075217735601</v>
      </c>
      <c r="T19" s="1324">
        <v>5.6454739005946699</v>
      </c>
      <c r="U19" s="1324">
        <v>6.3272018309739799</v>
      </c>
      <c r="V19" s="1324">
        <v>6.9949886104783596</v>
      </c>
      <c r="W19" s="1324">
        <v>6.8132599687521198</v>
      </c>
      <c r="X19" s="1324">
        <v>9.3890206222605492</v>
      </c>
      <c r="Y19" s="1324">
        <v>7.4038595029848704</v>
      </c>
      <c r="Z19" s="1324">
        <v>6.6326148780122702</v>
      </c>
      <c r="AA19" s="1324">
        <v>8.1018625859803706</v>
      </c>
      <c r="AB19" s="1324">
        <v>8.4680157647415495</v>
      </c>
      <c r="AC19" s="1324">
        <v>10.561960699006599</v>
      </c>
      <c r="AD19" s="1324">
        <v>11.5602503912363</v>
      </c>
      <c r="AE19" s="1324">
        <v>15.5717828602921</v>
      </c>
      <c r="AF19" s="1324">
        <v>13.715017550517</v>
      </c>
    </row>
    <row r="20" spans="2:32" ht="15" x14ac:dyDescent="0.25">
      <c r="B20" s="10">
        <v>2015</v>
      </c>
      <c r="C20" s="103">
        <f t="shared" si="0"/>
        <v>1</v>
      </c>
      <c r="N20" s="1332" t="s">
        <v>615</v>
      </c>
      <c r="O20" s="1332" t="s">
        <v>616</v>
      </c>
      <c r="P20" s="1324">
        <v>1.63696937130575</v>
      </c>
      <c r="Q20" s="1324">
        <v>1.68262793600363</v>
      </c>
      <c r="R20" s="1324">
        <v>1.38495279870316</v>
      </c>
      <c r="S20" s="1324">
        <v>1.2334916864608101</v>
      </c>
      <c r="T20" s="1324">
        <v>1.1327362161368499</v>
      </c>
      <c r="U20" s="1324">
        <v>1.3182164957192499</v>
      </c>
      <c r="V20" s="1324">
        <v>1.22012148823083</v>
      </c>
      <c r="W20" s="1324">
        <v>1.12404048638</v>
      </c>
      <c r="X20" s="1324">
        <v>1.0670403104117301</v>
      </c>
      <c r="Y20" s="1324">
        <v>1.02984867416354</v>
      </c>
      <c r="Z20" s="1324">
        <v>0.935788055680287</v>
      </c>
      <c r="AA20" s="1324">
        <v>0.93948527706932505</v>
      </c>
      <c r="AB20" s="1324">
        <v>0.91496134606639401</v>
      </c>
      <c r="AC20" s="1324">
        <v>0.89014574722645201</v>
      </c>
      <c r="AD20" s="1324">
        <v>0.99036323202372101</v>
      </c>
      <c r="AE20" s="1324">
        <v>0.99522366124735895</v>
      </c>
      <c r="AF20" s="1324">
        <v>1.0187837966037401</v>
      </c>
    </row>
    <row r="21" spans="2:32" ht="15.75" thickBot="1" x14ac:dyDescent="0.3">
      <c r="B21" s="864">
        <v>2016</v>
      </c>
      <c r="C21" s="918">
        <f t="shared" si="0"/>
        <v>1</v>
      </c>
      <c r="N21" s="1332" t="s">
        <v>617</v>
      </c>
      <c r="O21" s="1332" t="s">
        <v>618</v>
      </c>
      <c r="P21" s="1324">
        <v>0.67089414000000003</v>
      </c>
      <c r="Q21" s="1324">
        <v>1.4404856500000001</v>
      </c>
      <c r="R21" s="1324">
        <v>1.6572899800000001</v>
      </c>
      <c r="S21" s="1324">
        <v>1.4027220899999999</v>
      </c>
      <c r="T21" s="1324">
        <v>1.34806549</v>
      </c>
      <c r="U21" s="1324">
        <v>1.3498347037382401</v>
      </c>
      <c r="V21" s="1324">
        <v>1.4153378891419901</v>
      </c>
      <c r="W21" s="1324">
        <v>1.16636098091162</v>
      </c>
      <c r="X21" s="1324">
        <v>1.5440109218940901</v>
      </c>
      <c r="Y21" s="1324">
        <v>1.4956962376787499</v>
      </c>
      <c r="Z21" s="1324">
        <v>1.5487202514593601</v>
      </c>
      <c r="AA21" s="1324">
        <v>1.8882448411778301</v>
      </c>
      <c r="AB21" s="1324">
        <v>1.78497802031226</v>
      </c>
      <c r="AC21" s="1324">
        <v>2.14668987020521</v>
      </c>
      <c r="AD21" s="1324">
        <v>2.332592043489</v>
      </c>
      <c r="AE21" s="1324">
        <v>2.9177000091852698</v>
      </c>
      <c r="AF21" s="1324">
        <v>3.5169338772412502</v>
      </c>
    </row>
    <row r="22" spans="2:32" ht="15" customHeight="1" x14ac:dyDescent="0.25">
      <c r="N22" s="1332" t="s">
        <v>689</v>
      </c>
      <c r="O22" s="1332" t="s">
        <v>690</v>
      </c>
      <c r="P22" s="1324">
        <v>0.67071466953250902</v>
      </c>
      <c r="Q22" s="1324">
        <v>0.69045727901963005</v>
      </c>
      <c r="R22" s="1324">
        <v>0.62029178983503397</v>
      </c>
      <c r="S22" s="1324">
        <v>0.55803642121931896</v>
      </c>
      <c r="T22" s="1324">
        <v>0.51761985169958202</v>
      </c>
      <c r="U22" s="1324">
        <v>0.58091040094939395</v>
      </c>
      <c r="V22" s="1324">
        <v>0.50987091875474599</v>
      </c>
      <c r="W22" s="1324">
        <v>0.498165885469737</v>
      </c>
      <c r="X22" s="1324">
        <v>0.68441474455701701</v>
      </c>
      <c r="Y22" s="1324">
        <v>0.61647924475912796</v>
      </c>
      <c r="Z22" s="1324">
        <v>0.64417751833557801</v>
      </c>
      <c r="AA22" s="1324">
        <v>0.64556766365252305</v>
      </c>
      <c r="AB22" s="1324">
        <v>0.61853872972563295</v>
      </c>
      <c r="AC22" s="1324">
        <v>0.60452469001522702</v>
      </c>
      <c r="AD22" s="1324">
        <v>0.64154517749773499</v>
      </c>
      <c r="AE22" s="1324">
        <v>0.67415265913474798</v>
      </c>
      <c r="AF22" s="1324">
        <v>0.81223792809031403</v>
      </c>
    </row>
    <row r="23" spans="2:32" ht="15.75" thickBot="1" x14ac:dyDescent="0.3">
      <c r="B23" s="970" t="s">
        <v>623</v>
      </c>
      <c r="N23" s="1333" t="s">
        <v>619</v>
      </c>
      <c r="O23" s="1333" t="s">
        <v>620</v>
      </c>
      <c r="P23" s="1325">
        <v>1</v>
      </c>
      <c r="Q23" s="1325">
        <v>1</v>
      </c>
      <c r="R23" s="1325">
        <v>1</v>
      </c>
      <c r="S23" s="1325">
        <v>1</v>
      </c>
      <c r="T23" s="1325">
        <v>1</v>
      </c>
      <c r="U23" s="1325">
        <v>1</v>
      </c>
      <c r="V23" s="1325">
        <v>1</v>
      </c>
      <c r="W23" s="1325">
        <v>1</v>
      </c>
      <c r="X23" s="1325">
        <v>1</v>
      </c>
      <c r="Y23" s="1325">
        <v>1</v>
      </c>
      <c r="Z23" s="1325">
        <v>1</v>
      </c>
      <c r="AA23" s="1325">
        <v>1</v>
      </c>
      <c r="AB23" s="1325">
        <v>1</v>
      </c>
      <c r="AC23" s="1325">
        <v>1</v>
      </c>
      <c r="AD23" s="1325">
        <v>1</v>
      </c>
      <c r="AE23" s="1325">
        <v>1</v>
      </c>
      <c r="AF23" s="1325">
        <v>1</v>
      </c>
    </row>
  </sheetData>
  <sortState ref="N2:AF23">
    <sortCondition ref="O2:O2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V2679"/>
  <sheetViews>
    <sheetView showGridLines="0" zoomScale="115" zoomScaleNormal="115" zoomScaleSheetLayoutView="40" workbookViewId="0">
      <pane xSplit="2" ySplit="15" topLeftCell="H25" activePane="bottomRight" state="frozen"/>
      <selection activeCell="C35" sqref="C35:I35"/>
      <selection pane="topRight" activeCell="C35" sqref="C35:I35"/>
      <selection pane="bottomLeft" activeCell="C35" sqref="C35:I35"/>
      <selection pane="bottomRight" activeCell="C35" sqref="C35:I35"/>
    </sheetView>
  </sheetViews>
  <sheetFormatPr defaultColWidth="0" defaultRowHeight="14.25" zeroHeight="1" x14ac:dyDescent="0.2"/>
  <cols>
    <col min="1" max="1" width="3.625" style="3" customWidth="1"/>
    <col min="2" max="2" width="15.125" style="3" customWidth="1"/>
    <col min="3" max="35" width="12.625" style="3" customWidth="1"/>
    <col min="36" max="36" width="5.625" style="20" customWidth="1"/>
    <col min="37" max="41" width="12.625" style="3" customWidth="1"/>
    <col min="42" max="42" width="5.625" style="20" customWidth="1"/>
    <col min="43" max="43" width="12.625" style="64" customWidth="1"/>
    <col min="44" max="44" width="12.625" style="3" customWidth="1"/>
    <col min="45" max="45" width="12.625" style="64" customWidth="1"/>
    <col min="46" max="46" width="12.625" style="3" customWidth="1"/>
    <col min="47" max="47" width="12.625" style="64" customWidth="1"/>
    <col min="48" max="48" width="5.625" style="3" customWidth="1"/>
    <col min="49" max="16384" width="0" style="3" hidden="1"/>
  </cols>
  <sheetData>
    <row r="1" spans="1:48" s="2" customFormat="1" ht="14.25" customHeight="1" x14ac:dyDescent="0.2">
      <c r="A1" s="68"/>
      <c r="B1" s="57"/>
      <c r="C1" s="57"/>
      <c r="D1" s="57"/>
      <c r="E1" s="57"/>
      <c r="F1" s="57"/>
      <c r="G1" s="57"/>
      <c r="H1" s="57"/>
      <c r="P1" s="3"/>
      <c r="AJ1" s="20"/>
      <c r="AP1" s="20"/>
      <c r="AU1" s="61"/>
    </row>
    <row r="2" spans="1:48" s="2" customFormat="1" ht="19.5" customHeight="1" x14ac:dyDescent="0.2">
      <c r="B2" s="93" t="s">
        <v>238</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20"/>
      <c r="AT2" s="20"/>
      <c r="AU2" s="20"/>
    </row>
    <row r="3" spans="1:48" ht="5.25"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18"/>
      <c r="AK3" s="4"/>
      <c r="AL3" s="4"/>
      <c r="AM3" s="4"/>
      <c r="AN3" s="4"/>
      <c r="AO3" s="4"/>
      <c r="AP3" s="18"/>
      <c r="AQ3" s="62"/>
      <c r="AR3" s="4"/>
      <c r="AS3" s="62"/>
      <c r="AT3" s="4"/>
      <c r="AU3" s="62"/>
    </row>
    <row r="4" spans="1:48" s="2" customFormat="1" ht="12" customHeight="1" x14ac:dyDescent="0.2">
      <c r="B4" s="92" t="s">
        <v>242</v>
      </c>
      <c r="C4" s="92"/>
      <c r="D4" s="92"/>
      <c r="E4" s="92"/>
      <c r="F4" s="92"/>
      <c r="G4" s="92"/>
      <c r="H4" s="92"/>
      <c r="I4" s="92"/>
      <c r="J4" s="92"/>
      <c r="K4" s="92"/>
      <c r="L4" s="92"/>
      <c r="M4" s="92"/>
      <c r="N4" s="92"/>
      <c r="O4" s="92"/>
      <c r="P4" s="173"/>
      <c r="Q4" s="92"/>
      <c r="R4" s="92"/>
      <c r="S4" s="92"/>
      <c r="T4" s="92"/>
      <c r="U4" s="92"/>
      <c r="V4" s="92"/>
      <c r="W4" s="92"/>
      <c r="X4" s="92"/>
      <c r="Y4" s="92"/>
      <c r="Z4" s="92"/>
      <c r="AA4" s="92"/>
      <c r="AB4" s="92"/>
      <c r="AC4" s="92"/>
      <c r="AD4" s="92"/>
      <c r="AE4" s="92"/>
      <c r="AF4" s="92"/>
      <c r="AG4" s="92"/>
      <c r="AH4" s="92"/>
      <c r="AI4" s="173"/>
      <c r="AJ4" s="20"/>
      <c r="AK4" s="1703" t="s">
        <v>325</v>
      </c>
      <c r="AL4" s="1703"/>
      <c r="AM4" s="1703"/>
      <c r="AN4" s="1578"/>
      <c r="AO4" s="1027"/>
      <c r="AP4" s="20"/>
      <c r="AQ4" s="91" t="s">
        <v>98</v>
      </c>
      <c r="AR4" s="20"/>
      <c r="AS4" s="20"/>
      <c r="AT4" s="20"/>
      <c r="AU4" s="20"/>
    </row>
    <row r="5" spans="1:48" s="2" customFormat="1" ht="5.0999999999999996" customHeight="1" x14ac:dyDescent="0.25">
      <c r="A5" s="381"/>
      <c r="B5" s="92"/>
      <c r="C5" s="92"/>
      <c r="D5" s="92"/>
      <c r="E5" s="92"/>
      <c r="F5" s="92"/>
      <c r="G5" s="92"/>
      <c r="H5" s="92"/>
      <c r="I5" s="92"/>
      <c r="J5" s="92"/>
      <c r="K5" s="92"/>
      <c r="L5" s="92"/>
      <c r="M5" s="92"/>
      <c r="N5" s="92"/>
      <c r="O5" s="92"/>
      <c r="P5" s="173"/>
      <c r="Q5" s="92"/>
      <c r="R5" s="92"/>
      <c r="S5" s="92"/>
      <c r="T5" s="92"/>
      <c r="U5" s="92"/>
      <c r="V5" s="92"/>
      <c r="W5" s="92"/>
      <c r="X5" s="92"/>
      <c r="Y5" s="92"/>
      <c r="Z5" s="92"/>
      <c r="AA5" s="92"/>
      <c r="AB5" s="92"/>
      <c r="AC5" s="92"/>
      <c r="AD5" s="92"/>
      <c r="AE5" s="92"/>
      <c r="AF5" s="92"/>
      <c r="AG5" s="92"/>
      <c r="AH5" s="92"/>
      <c r="AI5" s="173"/>
      <c r="AJ5" s="20"/>
      <c r="AK5" s="1703"/>
      <c r="AL5" s="1703"/>
      <c r="AM5" s="1703"/>
      <c r="AN5" s="1578"/>
      <c r="AO5" s="1027"/>
      <c r="AP5" s="20"/>
      <c r="AQ5" s="91"/>
      <c r="AR5" s="20"/>
      <c r="AS5" s="20"/>
      <c r="AT5" s="20"/>
      <c r="AU5" s="20"/>
    </row>
    <row r="6" spans="1:48" s="2" customFormat="1" ht="15" customHeight="1" x14ac:dyDescent="0.25">
      <c r="A6" s="1031"/>
      <c r="C6" s="1684" t="s">
        <v>625</v>
      </c>
      <c r="D6" s="1684"/>
      <c r="E6" s="1684"/>
      <c r="F6" s="1031"/>
      <c r="G6" s="1683" t="s">
        <v>624</v>
      </c>
      <c r="H6" s="1683"/>
      <c r="I6" s="1683"/>
      <c r="J6" s="92"/>
      <c r="K6" s="1681" t="s">
        <v>626</v>
      </c>
      <c r="L6" s="1681"/>
      <c r="M6" s="1681"/>
      <c r="N6" s="92"/>
      <c r="O6" s="92"/>
      <c r="P6" s="173"/>
      <c r="Q6" s="92"/>
      <c r="R6" s="92"/>
      <c r="S6" s="92"/>
      <c r="T6" s="92"/>
      <c r="U6" s="92"/>
      <c r="V6" s="92"/>
      <c r="W6" s="92"/>
      <c r="X6" s="92"/>
      <c r="Y6" s="92"/>
      <c r="Z6" s="92"/>
      <c r="AA6" s="92"/>
      <c r="AB6" s="92"/>
      <c r="AC6" s="92"/>
      <c r="AD6" s="92"/>
      <c r="AE6" s="92"/>
      <c r="AF6" s="92"/>
      <c r="AG6" s="92"/>
      <c r="AH6" s="92"/>
      <c r="AI6" s="173"/>
      <c r="AJ6" s="20"/>
      <c r="AK6" s="1703"/>
      <c r="AL6" s="1703"/>
      <c r="AM6" s="1703"/>
      <c r="AN6" s="1578"/>
      <c r="AO6" s="1027"/>
      <c r="AP6" s="20"/>
      <c r="AQ6" s="91"/>
      <c r="AR6" s="20"/>
      <c r="AS6" s="20"/>
      <c r="AT6" s="20"/>
      <c r="AU6" s="20"/>
    </row>
    <row r="7" spans="1:48" s="2" customFormat="1" ht="5.0999999999999996" customHeight="1" thickBot="1" x14ac:dyDescent="0.25">
      <c r="B7" s="7"/>
      <c r="C7" s="7"/>
      <c r="D7" s="7"/>
      <c r="E7" s="7"/>
      <c r="F7" s="11"/>
      <c r="G7" s="11"/>
      <c r="H7" s="11"/>
      <c r="I7" s="11"/>
      <c r="J7" s="11"/>
      <c r="K7" s="11"/>
      <c r="L7" s="11"/>
      <c r="M7" s="11"/>
      <c r="N7" s="11"/>
      <c r="O7" s="11"/>
      <c r="P7" s="11"/>
      <c r="Q7" s="11"/>
      <c r="R7" s="11"/>
      <c r="S7" s="11"/>
      <c r="T7" s="11"/>
      <c r="U7" s="11"/>
      <c r="V7" s="11"/>
      <c r="W7" s="11"/>
      <c r="X7" s="11"/>
      <c r="Y7" s="11"/>
      <c r="Z7" s="11"/>
      <c r="AA7" s="11"/>
      <c r="AB7" s="11"/>
      <c r="AC7" s="11"/>
      <c r="AD7" s="11"/>
      <c r="AE7" s="7"/>
      <c r="AF7" s="7"/>
      <c r="AG7" s="7"/>
      <c r="AH7" s="7"/>
      <c r="AI7" s="7"/>
      <c r="AJ7" s="77"/>
      <c r="AK7" s="1703"/>
      <c r="AL7" s="1703"/>
      <c r="AM7" s="1703"/>
      <c r="AN7" s="1578"/>
      <c r="AO7" s="1027"/>
      <c r="AP7" s="77"/>
      <c r="AQ7" s="63"/>
      <c r="AR7" s="7"/>
      <c r="AS7" s="63"/>
      <c r="AT7" s="7"/>
      <c r="AU7" s="63"/>
    </row>
    <row r="8" spans="1:48" s="2" customFormat="1" ht="14.25" customHeight="1" x14ac:dyDescent="0.2">
      <c r="B8" s="1736" t="s">
        <v>245</v>
      </c>
      <c r="C8" s="185" t="s">
        <v>1</v>
      </c>
      <c r="D8" s="5" t="s">
        <v>2</v>
      </c>
      <c r="E8" s="5" t="s">
        <v>3</v>
      </c>
      <c r="F8" s="12" t="s">
        <v>97</v>
      </c>
      <c r="G8" s="12" t="s">
        <v>4</v>
      </c>
      <c r="H8" s="12" t="s">
        <v>5</v>
      </c>
      <c r="I8" s="83" t="s">
        <v>6</v>
      </c>
      <c r="J8" s="12" t="s">
        <v>7</v>
      </c>
      <c r="K8" s="12" t="s">
        <v>8</v>
      </c>
      <c r="L8" s="12" t="s">
        <v>9</v>
      </c>
      <c r="M8" s="12" t="s">
        <v>10</v>
      </c>
      <c r="N8" s="12" t="s">
        <v>11</v>
      </c>
      <c r="O8" s="12" t="s">
        <v>12</v>
      </c>
      <c r="P8" s="12" t="s">
        <v>13</v>
      </c>
      <c r="Q8" s="12" t="s">
        <v>14</v>
      </c>
      <c r="R8" s="12" t="s">
        <v>15</v>
      </c>
      <c r="S8" s="12" t="s">
        <v>16</v>
      </c>
      <c r="T8" s="12" t="s">
        <v>17</v>
      </c>
      <c r="U8" s="12" t="s">
        <v>18</v>
      </c>
      <c r="V8" s="12" t="s">
        <v>19</v>
      </c>
      <c r="W8" s="12" t="s">
        <v>20</v>
      </c>
      <c r="X8" s="12" t="s">
        <v>21</v>
      </c>
      <c r="Y8" s="12" t="s">
        <v>22</v>
      </c>
      <c r="Z8" s="12" t="s">
        <v>23</v>
      </c>
      <c r="AA8" s="12" t="s">
        <v>24</v>
      </c>
      <c r="AB8" s="5" t="s">
        <v>25</v>
      </c>
      <c r="AC8" s="5" t="s">
        <v>26</v>
      </c>
      <c r="AD8" s="12" t="s">
        <v>27</v>
      </c>
      <c r="AE8" s="5" t="s">
        <v>28</v>
      </c>
      <c r="AF8" s="5" t="s">
        <v>29</v>
      </c>
      <c r="AG8" s="12" t="s">
        <v>30</v>
      </c>
      <c r="AH8" s="5" t="s">
        <v>31</v>
      </c>
      <c r="AI8" s="5" t="s">
        <v>32</v>
      </c>
      <c r="AJ8" s="76"/>
      <c r="AK8" s="449"/>
      <c r="AL8" s="282"/>
      <c r="AM8" s="282"/>
      <c r="AN8" s="76"/>
      <c r="AO8" s="76"/>
      <c r="AP8" s="76"/>
      <c r="AQ8" s="12" t="s">
        <v>33</v>
      </c>
      <c r="AR8" s="12" t="s">
        <v>34</v>
      </c>
      <c r="AS8" s="12" t="s">
        <v>35</v>
      </c>
      <c r="AT8" s="12" t="s">
        <v>99</v>
      </c>
      <c r="AU8" s="1309" t="s">
        <v>126</v>
      </c>
    </row>
    <row r="9" spans="1:48" s="2" customFormat="1" ht="9.9499999999999993" customHeight="1" x14ac:dyDescent="0.2">
      <c r="B9" s="1737"/>
      <c r="C9" s="1738" t="s">
        <v>667</v>
      </c>
      <c r="D9" s="71"/>
      <c r="E9" s="71"/>
      <c r="F9" s="72"/>
      <c r="G9" s="72"/>
      <c r="H9" s="71"/>
      <c r="I9" s="71"/>
      <c r="J9" s="71"/>
      <c r="K9" s="72"/>
      <c r="L9" s="72"/>
      <c r="M9" s="71"/>
      <c r="N9" s="84"/>
      <c r="O9" s="72"/>
      <c r="P9" s="72"/>
      <c r="Q9" s="73"/>
      <c r="R9" s="73"/>
      <c r="S9" s="73"/>
      <c r="T9" s="73"/>
      <c r="U9" s="73"/>
      <c r="V9" s="73"/>
      <c r="W9" s="73"/>
      <c r="X9" s="73"/>
      <c r="Y9" s="73"/>
      <c r="Z9" s="73"/>
      <c r="AA9" s="73"/>
      <c r="AB9" s="73"/>
      <c r="AC9" s="73"/>
      <c r="AD9" s="73"/>
      <c r="AE9" s="73"/>
      <c r="AF9" s="73"/>
      <c r="AG9" s="73"/>
      <c r="AH9" s="73"/>
      <c r="AI9" s="75"/>
      <c r="AJ9" s="67"/>
      <c r="AK9" s="1708" t="s">
        <v>95</v>
      </c>
      <c r="AL9" s="448"/>
      <c r="AM9" s="1032"/>
      <c r="AN9" s="1032"/>
      <c r="AO9" s="450"/>
      <c r="AP9" s="67"/>
      <c r="AQ9" s="74"/>
      <c r="AR9" s="75"/>
      <c r="AS9" s="74"/>
      <c r="AT9" s="75"/>
      <c r="AU9" s="1310"/>
    </row>
    <row r="10" spans="1:48" s="2" customFormat="1" ht="9.9499999999999993" customHeight="1" x14ac:dyDescent="0.2">
      <c r="B10" s="1737"/>
      <c r="C10" s="1739"/>
      <c r="D10" s="1714" t="s">
        <v>36</v>
      </c>
      <c r="E10" s="1740" t="s">
        <v>246</v>
      </c>
      <c r="F10" s="138"/>
      <c r="G10" s="138"/>
      <c r="H10" s="1714" t="s">
        <v>247</v>
      </c>
      <c r="I10" s="1714" t="s">
        <v>248</v>
      </c>
      <c r="J10" s="1741" t="s">
        <v>249</v>
      </c>
      <c r="K10" s="138"/>
      <c r="L10" s="141"/>
      <c r="M10" s="1740" t="s">
        <v>250</v>
      </c>
      <c r="N10" s="137"/>
      <c r="O10" s="138"/>
      <c r="P10" s="138"/>
      <c r="Q10" s="139"/>
      <c r="R10" s="137"/>
      <c r="S10" s="137"/>
      <c r="T10" s="137"/>
      <c r="U10" s="137"/>
      <c r="V10" s="137"/>
      <c r="W10" s="137"/>
      <c r="X10" s="137"/>
      <c r="Y10" s="137"/>
      <c r="Z10" s="138"/>
      <c r="AA10" s="137"/>
      <c r="AB10" s="137"/>
      <c r="AC10" s="137"/>
      <c r="AD10" s="137"/>
      <c r="AE10" s="137"/>
      <c r="AF10" s="137"/>
      <c r="AG10" s="137"/>
      <c r="AH10" s="140"/>
      <c r="AI10" s="1714" t="s">
        <v>326</v>
      </c>
      <c r="AJ10" s="694"/>
      <c r="AK10" s="1709"/>
      <c r="AL10" s="1710" t="s">
        <v>339</v>
      </c>
      <c r="AM10" s="1711" t="s">
        <v>320</v>
      </c>
      <c r="AN10" s="1584"/>
      <c r="AO10" s="1582"/>
      <c r="AP10" s="694"/>
      <c r="AQ10" s="1717"/>
      <c r="AR10" s="1717"/>
      <c r="AS10" s="1717"/>
      <c r="AT10" s="1717"/>
      <c r="AU10" s="1701"/>
    </row>
    <row r="11" spans="1:48" s="2" customFormat="1" ht="9.9499999999999993" customHeight="1" x14ac:dyDescent="0.2">
      <c r="B11" s="1737"/>
      <c r="C11" s="1739"/>
      <c r="D11" s="1714"/>
      <c r="E11" s="1740"/>
      <c r="F11" s="142"/>
      <c r="G11" s="142"/>
      <c r="H11" s="1714"/>
      <c r="I11" s="1714"/>
      <c r="J11" s="1740"/>
      <c r="K11" s="142"/>
      <c r="L11" s="143"/>
      <c r="M11" s="1740"/>
      <c r="N11" s="1706" t="s">
        <v>251</v>
      </c>
      <c r="O11" s="146"/>
      <c r="P11" s="146"/>
      <c r="Q11" s="1706" t="s">
        <v>334</v>
      </c>
      <c r="R11" s="1706" t="s">
        <v>333</v>
      </c>
      <c r="S11" s="146"/>
      <c r="T11" s="146"/>
      <c r="U11" s="146"/>
      <c r="V11" s="1706" t="s">
        <v>329</v>
      </c>
      <c r="W11" s="146"/>
      <c r="X11" s="420"/>
      <c r="Y11" s="1704" t="s">
        <v>39</v>
      </c>
      <c r="Z11" s="1704" t="s">
        <v>37</v>
      </c>
      <c r="AA11" s="1704" t="s">
        <v>96</v>
      </c>
      <c r="AB11" s="1704" t="s">
        <v>38</v>
      </c>
      <c r="AC11" s="1704" t="s">
        <v>471</v>
      </c>
      <c r="AD11" s="1704" t="s">
        <v>559</v>
      </c>
      <c r="AE11" s="1715" t="s">
        <v>560</v>
      </c>
      <c r="AF11" s="1715" t="s">
        <v>560</v>
      </c>
      <c r="AG11" s="1715" t="s">
        <v>560</v>
      </c>
      <c r="AH11" s="1704" t="s">
        <v>561</v>
      </c>
      <c r="AI11" s="1714"/>
      <c r="AJ11" s="694"/>
      <c r="AK11" s="1709"/>
      <c r="AL11" s="1710"/>
      <c r="AM11" s="1712"/>
      <c r="AN11" s="1710" t="s">
        <v>673</v>
      </c>
      <c r="AO11" s="1581"/>
      <c r="AP11" s="694"/>
      <c r="AQ11" s="1718"/>
      <c r="AR11" s="1718"/>
      <c r="AS11" s="1718"/>
      <c r="AT11" s="1718"/>
      <c r="AU11" s="1702"/>
    </row>
    <row r="12" spans="1:48" s="2" customFormat="1" ht="12" customHeight="1" x14ac:dyDescent="0.2">
      <c r="B12" s="1737"/>
      <c r="C12" s="1739"/>
      <c r="D12" s="1714"/>
      <c r="E12" s="1740"/>
      <c r="F12" s="144"/>
      <c r="G12" s="144"/>
      <c r="H12" s="1714"/>
      <c r="I12" s="1714"/>
      <c r="J12" s="1740"/>
      <c r="K12" s="144"/>
      <c r="L12" s="145"/>
      <c r="M12" s="1740"/>
      <c r="N12" s="1707"/>
      <c r="O12" s="147"/>
      <c r="P12" s="147"/>
      <c r="Q12" s="1707"/>
      <c r="R12" s="1707"/>
      <c r="S12" s="147"/>
      <c r="T12" s="147"/>
      <c r="U12" s="147"/>
      <c r="V12" s="1707"/>
      <c r="W12" s="421"/>
      <c r="X12" s="422"/>
      <c r="Y12" s="1705"/>
      <c r="Z12" s="1705"/>
      <c r="AA12" s="1705"/>
      <c r="AB12" s="1705"/>
      <c r="AC12" s="1705"/>
      <c r="AD12" s="1705"/>
      <c r="AE12" s="1716"/>
      <c r="AF12" s="1716"/>
      <c r="AG12" s="1716"/>
      <c r="AH12" s="1705"/>
      <c r="AI12" s="1714"/>
      <c r="AJ12" s="694"/>
      <c r="AK12" s="1709"/>
      <c r="AL12" s="1710"/>
      <c r="AM12" s="1712"/>
      <c r="AN12" s="1710"/>
      <c r="AO12" s="1583"/>
      <c r="AP12" s="694"/>
      <c r="AQ12" s="1718"/>
      <c r="AR12" s="1718"/>
      <c r="AS12" s="1718"/>
      <c r="AT12" s="1718"/>
      <c r="AU12" s="1702"/>
    </row>
    <row r="13" spans="1:48" s="2" customFormat="1" ht="57.95" customHeight="1" x14ac:dyDescent="0.2">
      <c r="B13" s="1737"/>
      <c r="C13" s="1739"/>
      <c r="D13" s="1714"/>
      <c r="E13" s="1740"/>
      <c r="F13" s="395" t="s">
        <v>227</v>
      </c>
      <c r="G13" s="395" t="s">
        <v>243</v>
      </c>
      <c r="H13" s="1714"/>
      <c r="I13" s="1714"/>
      <c r="J13" s="1740"/>
      <c r="K13" s="134" t="s">
        <v>124</v>
      </c>
      <c r="L13" s="135" t="s">
        <v>125</v>
      </c>
      <c r="M13" s="1740"/>
      <c r="N13" s="1742"/>
      <c r="O13" s="134" t="s">
        <v>252</v>
      </c>
      <c r="P13" s="136" t="s">
        <v>253</v>
      </c>
      <c r="Q13" s="1707"/>
      <c r="R13" s="1707"/>
      <c r="S13" s="136" t="s">
        <v>332</v>
      </c>
      <c r="T13" s="136" t="s">
        <v>331</v>
      </c>
      <c r="U13" s="136" t="s">
        <v>330</v>
      </c>
      <c r="V13" s="1707"/>
      <c r="W13" s="134" t="s">
        <v>328</v>
      </c>
      <c r="X13" s="395" t="s">
        <v>327</v>
      </c>
      <c r="Y13" s="1705"/>
      <c r="Z13" s="1705"/>
      <c r="AA13" s="1705"/>
      <c r="AB13" s="1705"/>
      <c r="AC13" s="1705"/>
      <c r="AD13" s="1713"/>
      <c r="AE13" s="1716"/>
      <c r="AF13" s="1716"/>
      <c r="AG13" s="1716"/>
      <c r="AH13" s="1705"/>
      <c r="AI13" s="1714"/>
      <c r="AJ13" s="702"/>
      <c r="AK13" s="1709"/>
      <c r="AL13" s="1710"/>
      <c r="AM13" s="1712"/>
      <c r="AN13" s="1719"/>
      <c r="AO13" s="150" t="s">
        <v>677</v>
      </c>
      <c r="AP13" s="1028"/>
      <c r="AQ13" s="1718"/>
      <c r="AR13" s="1718"/>
      <c r="AS13" s="1718"/>
      <c r="AT13" s="1718"/>
      <c r="AU13" s="1702"/>
    </row>
    <row r="14" spans="1:48" s="400" customFormat="1" ht="27.75" customHeight="1" x14ac:dyDescent="0.15">
      <c r="A14" s="399"/>
      <c r="B14" s="942" t="s">
        <v>538</v>
      </c>
      <c r="C14" s="943" t="s">
        <v>321</v>
      </c>
      <c r="D14" s="944" t="s">
        <v>103</v>
      </c>
      <c r="E14" s="945" t="s">
        <v>231</v>
      </c>
      <c r="F14" s="946"/>
      <c r="G14" s="946"/>
      <c r="H14" s="945" t="s">
        <v>241</v>
      </c>
      <c r="I14" s="945" t="s">
        <v>237</v>
      </c>
      <c r="J14" s="945" t="s">
        <v>236</v>
      </c>
      <c r="K14" s="946"/>
      <c r="L14" s="947"/>
      <c r="M14" s="945"/>
      <c r="N14" s="948" t="s">
        <v>232</v>
      </c>
      <c r="O14" s="946"/>
      <c r="P14" s="949"/>
      <c r="Q14" s="944"/>
      <c r="R14" s="950"/>
      <c r="S14" s="946"/>
      <c r="T14" s="946"/>
      <c r="U14" s="951"/>
      <c r="V14" s="950"/>
      <c r="W14" s="946"/>
      <c r="X14" s="946"/>
      <c r="Y14" s="952"/>
      <c r="Z14" s="953"/>
      <c r="AA14" s="953"/>
      <c r="AB14" s="953"/>
      <c r="AC14" s="952"/>
      <c r="AD14" s="945" t="s">
        <v>234</v>
      </c>
      <c r="AE14" s="952"/>
      <c r="AF14" s="952"/>
      <c r="AG14" s="952"/>
      <c r="AH14" s="952"/>
      <c r="AI14" s="953" t="s">
        <v>233</v>
      </c>
      <c r="AJ14" s="817"/>
      <c r="AK14" s="954" t="s">
        <v>102</v>
      </c>
      <c r="AL14" s="945" t="s">
        <v>319</v>
      </c>
      <c r="AM14" s="953" t="s">
        <v>235</v>
      </c>
      <c r="AN14" s="1733"/>
      <c r="AO14" s="1734"/>
      <c r="AP14" s="817"/>
      <c r="AQ14" s="955"/>
      <c r="AR14" s="956"/>
      <c r="AS14" s="955"/>
      <c r="AT14" s="956"/>
      <c r="AU14" s="956"/>
      <c r="AV14" s="402"/>
    </row>
    <row r="15" spans="1:48" s="801" customFormat="1" ht="14.25" hidden="1" customHeight="1" x14ac:dyDescent="0.2">
      <c r="A15" s="799"/>
      <c r="B15" s="957" t="s">
        <v>504</v>
      </c>
      <c r="C15" s="958" t="s">
        <v>505</v>
      </c>
      <c r="D15" s="959" t="s">
        <v>506</v>
      </c>
      <c r="E15" s="960" t="s">
        <v>507</v>
      </c>
      <c r="F15" s="961" t="s">
        <v>508</v>
      </c>
      <c r="G15" s="961" t="s">
        <v>509</v>
      </c>
      <c r="H15" s="960" t="s">
        <v>510</v>
      </c>
      <c r="I15" s="960" t="s">
        <v>511</v>
      </c>
      <c r="J15" s="960" t="s">
        <v>512</v>
      </c>
      <c r="K15" s="961" t="s">
        <v>513</v>
      </c>
      <c r="L15" s="962" t="s">
        <v>514</v>
      </c>
      <c r="M15" s="960" t="s">
        <v>515</v>
      </c>
      <c r="N15" s="963" t="s">
        <v>516</v>
      </c>
      <c r="O15" s="961" t="s">
        <v>517</v>
      </c>
      <c r="P15" s="941" t="s">
        <v>518</v>
      </c>
      <c r="Q15" s="959" t="s">
        <v>519</v>
      </c>
      <c r="R15" s="964" t="s">
        <v>520</v>
      </c>
      <c r="S15" s="961" t="s">
        <v>521</v>
      </c>
      <c r="T15" s="961" t="s">
        <v>522</v>
      </c>
      <c r="U15" s="965" t="s">
        <v>523</v>
      </c>
      <c r="V15" s="964" t="s">
        <v>524</v>
      </c>
      <c r="W15" s="961" t="s">
        <v>525</v>
      </c>
      <c r="X15" s="961" t="s">
        <v>526</v>
      </c>
      <c r="Y15" s="966" t="s">
        <v>527</v>
      </c>
      <c r="Z15" s="967" t="s">
        <v>528</v>
      </c>
      <c r="AA15" s="967" t="s">
        <v>529</v>
      </c>
      <c r="AB15" s="967" t="s">
        <v>530</v>
      </c>
      <c r="AC15" s="966" t="s">
        <v>531</v>
      </c>
      <c r="AD15" s="960" t="s">
        <v>532</v>
      </c>
      <c r="AE15" s="966"/>
      <c r="AF15" s="966"/>
      <c r="AG15" s="966"/>
      <c r="AH15" s="966" t="s">
        <v>536</v>
      </c>
      <c r="AI15" s="967" t="s">
        <v>533</v>
      </c>
      <c r="AJ15" s="818"/>
      <c r="AK15" s="968" t="s">
        <v>537</v>
      </c>
      <c r="AL15" s="960" t="s">
        <v>534</v>
      </c>
      <c r="AM15" s="967" t="s">
        <v>535</v>
      </c>
      <c r="AN15" s="967"/>
      <c r="AO15" s="967"/>
      <c r="AP15" s="818"/>
      <c r="AQ15" s="959"/>
      <c r="AR15" s="966"/>
      <c r="AS15" s="959"/>
      <c r="AT15" s="966"/>
      <c r="AU15" s="966"/>
      <c r="AV15" s="800"/>
    </row>
    <row r="16" spans="1:48" s="2" customFormat="1" x14ac:dyDescent="0.2">
      <c r="A16" s="1682"/>
      <c r="B16" s="901">
        <v>2002</v>
      </c>
      <c r="C16" s="902">
        <f>D16+E16+H16+I16+J16+M16+AI16</f>
        <v>0</v>
      </c>
      <c r="D16" s="899"/>
      <c r="E16" s="903">
        <f>F16+G16</f>
        <v>0</v>
      </c>
      <c r="F16" s="904"/>
      <c r="G16" s="904"/>
      <c r="H16" s="905"/>
      <c r="I16" s="905"/>
      <c r="J16" s="899"/>
      <c r="K16" s="904"/>
      <c r="L16" s="906"/>
      <c r="M16" s="903">
        <f>N16+Q16+R16+V16+Y16+Z16+AA16+AB16+AC16+AD16+AE16+AF16+AG16+AH16</f>
        <v>0</v>
      </c>
      <c r="N16" s="907"/>
      <c r="O16" s="904"/>
      <c r="P16" s="908"/>
      <c r="Q16" s="899"/>
      <c r="R16" s="907"/>
      <c r="S16" s="904"/>
      <c r="T16" s="904"/>
      <c r="U16" s="909"/>
      <c r="V16" s="907"/>
      <c r="W16" s="904"/>
      <c r="X16" s="904"/>
      <c r="Y16" s="900"/>
      <c r="Z16" s="900"/>
      <c r="AA16" s="900"/>
      <c r="AB16" s="900"/>
      <c r="AC16" s="900"/>
      <c r="AD16" s="900"/>
      <c r="AE16" s="900"/>
      <c r="AF16" s="900"/>
      <c r="AG16" s="900"/>
      <c r="AH16" s="900"/>
      <c r="AI16" s="900"/>
      <c r="AJ16" s="819"/>
      <c r="AK16" s="199"/>
      <c r="AL16" s="197"/>
      <c r="AM16" s="910"/>
      <c r="AN16" s="151"/>
      <c r="AO16" s="152"/>
      <c r="AP16" s="819"/>
      <c r="AQ16" s="899"/>
      <c r="AR16" s="900"/>
      <c r="AS16" s="899"/>
      <c r="AT16" s="900"/>
      <c r="AU16" s="900"/>
    </row>
    <row r="17" spans="1:47" s="2" customFormat="1" x14ac:dyDescent="0.2">
      <c r="A17" s="1682"/>
      <c r="B17" s="10">
        <v>2003</v>
      </c>
      <c r="C17" s="703">
        <f t="shared" ref="C17:C30" si="0">D17+E17+H17+I17+J17+M17+AI17</f>
        <v>0</v>
      </c>
      <c r="D17" s="432"/>
      <c r="E17" s="427">
        <f t="shared" ref="E17:E30" si="1">F17+G17</f>
        <v>0</v>
      </c>
      <c r="F17" s="433"/>
      <c r="G17" s="433"/>
      <c r="H17" s="434"/>
      <c r="I17" s="434"/>
      <c r="J17" s="432"/>
      <c r="K17" s="433"/>
      <c r="L17" s="435"/>
      <c r="M17" s="427">
        <f t="shared" ref="M17:M30" si="2">N17+Q17+R17+V17+Y17+Z17+AA17+AB17+AC17+AD17+AE17+AF17+AG17+AH17</f>
        <v>0</v>
      </c>
      <c r="N17" s="428"/>
      <c r="O17" s="433"/>
      <c r="P17" s="436"/>
      <c r="Q17" s="432"/>
      <c r="R17" s="437"/>
      <c r="S17" s="433"/>
      <c r="T17" s="433"/>
      <c r="U17" s="438"/>
      <c r="V17" s="437"/>
      <c r="W17" s="433"/>
      <c r="X17" s="433"/>
      <c r="Y17" s="439"/>
      <c r="Z17" s="439"/>
      <c r="AA17" s="439"/>
      <c r="AB17" s="439"/>
      <c r="AC17" s="439"/>
      <c r="AD17" s="439"/>
      <c r="AE17" s="439"/>
      <c r="AF17" s="439"/>
      <c r="AG17" s="439"/>
      <c r="AH17" s="439"/>
      <c r="AI17" s="439"/>
      <c r="AJ17" s="819"/>
      <c r="AK17" s="179"/>
      <c r="AL17" s="168"/>
      <c r="AM17" s="86"/>
      <c r="AN17" s="151"/>
      <c r="AO17" s="154"/>
      <c r="AP17" s="819"/>
      <c r="AQ17" s="432"/>
      <c r="AR17" s="439"/>
      <c r="AS17" s="432"/>
      <c r="AT17" s="439"/>
      <c r="AU17" s="439"/>
    </row>
    <row r="18" spans="1:47" s="2" customFormat="1" x14ac:dyDescent="0.2">
      <c r="A18" s="1682"/>
      <c r="B18" s="10">
        <v>2004</v>
      </c>
      <c r="C18" s="703">
        <f t="shared" si="0"/>
        <v>0</v>
      </c>
      <c r="D18" s="432"/>
      <c r="E18" s="427">
        <f>F18+G18</f>
        <v>0</v>
      </c>
      <c r="F18" s="433"/>
      <c r="G18" s="433"/>
      <c r="H18" s="434"/>
      <c r="I18" s="434"/>
      <c r="J18" s="432"/>
      <c r="K18" s="433"/>
      <c r="L18" s="435"/>
      <c r="M18" s="427">
        <f t="shared" si="2"/>
        <v>0</v>
      </c>
      <c r="N18" s="428"/>
      <c r="O18" s="433"/>
      <c r="P18" s="436"/>
      <c r="Q18" s="432"/>
      <c r="R18" s="437"/>
      <c r="S18" s="433"/>
      <c r="T18" s="433"/>
      <c r="U18" s="438"/>
      <c r="V18" s="437"/>
      <c r="W18" s="433"/>
      <c r="X18" s="433"/>
      <c r="Y18" s="439"/>
      <c r="Z18" s="439"/>
      <c r="AA18" s="439"/>
      <c r="AB18" s="439"/>
      <c r="AC18" s="439"/>
      <c r="AD18" s="439"/>
      <c r="AE18" s="439"/>
      <c r="AF18" s="439"/>
      <c r="AG18" s="439"/>
      <c r="AH18" s="439"/>
      <c r="AI18" s="439"/>
      <c r="AJ18" s="819"/>
      <c r="AK18" s="179"/>
      <c r="AL18" s="168"/>
      <c r="AM18" s="86"/>
      <c r="AN18" s="151"/>
      <c r="AO18" s="154"/>
      <c r="AP18" s="704"/>
      <c r="AQ18" s="432"/>
      <c r="AR18" s="439"/>
      <c r="AS18" s="432"/>
      <c r="AT18" s="439"/>
      <c r="AU18" s="439"/>
    </row>
    <row r="19" spans="1:47" s="2" customFormat="1" x14ac:dyDescent="0.2">
      <c r="A19" s="1682"/>
      <c r="B19" s="10">
        <v>2005</v>
      </c>
      <c r="C19" s="703">
        <f t="shared" si="0"/>
        <v>0</v>
      </c>
      <c r="D19" s="432"/>
      <c r="E19" s="427">
        <f t="shared" si="1"/>
        <v>0</v>
      </c>
      <c r="F19" s="433"/>
      <c r="G19" s="433"/>
      <c r="H19" s="434"/>
      <c r="I19" s="434"/>
      <c r="J19" s="432"/>
      <c r="K19" s="433"/>
      <c r="L19" s="435"/>
      <c r="M19" s="427">
        <f t="shared" si="2"/>
        <v>0</v>
      </c>
      <c r="N19" s="428"/>
      <c r="O19" s="433"/>
      <c r="P19" s="436"/>
      <c r="Q19" s="432"/>
      <c r="R19" s="437"/>
      <c r="S19" s="433"/>
      <c r="T19" s="433"/>
      <c r="U19" s="438"/>
      <c r="V19" s="437"/>
      <c r="W19" s="433"/>
      <c r="X19" s="433"/>
      <c r="Y19" s="439"/>
      <c r="Z19" s="439"/>
      <c r="AA19" s="439"/>
      <c r="AB19" s="439"/>
      <c r="AC19" s="439"/>
      <c r="AD19" s="439"/>
      <c r="AE19" s="439"/>
      <c r="AF19" s="439"/>
      <c r="AG19" s="439"/>
      <c r="AH19" s="439"/>
      <c r="AI19" s="439"/>
      <c r="AJ19" s="704"/>
      <c r="AK19" s="179"/>
      <c r="AL19" s="168"/>
      <c r="AM19" s="86"/>
      <c r="AN19" s="151"/>
      <c r="AO19" s="154"/>
      <c r="AP19" s="704"/>
      <c r="AQ19" s="432"/>
      <c r="AR19" s="439"/>
      <c r="AS19" s="432"/>
      <c r="AT19" s="439"/>
      <c r="AU19" s="439"/>
    </row>
    <row r="20" spans="1:47" s="2" customFormat="1" x14ac:dyDescent="0.2">
      <c r="A20" s="1682"/>
      <c r="B20" s="10">
        <v>2006</v>
      </c>
      <c r="C20" s="703">
        <f t="shared" si="0"/>
        <v>0</v>
      </c>
      <c r="D20" s="432"/>
      <c r="E20" s="427">
        <f t="shared" si="1"/>
        <v>0</v>
      </c>
      <c r="F20" s="433"/>
      <c r="G20" s="433"/>
      <c r="H20" s="434"/>
      <c r="I20" s="434"/>
      <c r="J20" s="432"/>
      <c r="K20" s="433"/>
      <c r="L20" s="435"/>
      <c r="M20" s="427">
        <f t="shared" si="2"/>
        <v>0</v>
      </c>
      <c r="N20" s="428"/>
      <c r="O20" s="433"/>
      <c r="P20" s="436"/>
      <c r="Q20" s="432"/>
      <c r="R20" s="437"/>
      <c r="S20" s="433"/>
      <c r="T20" s="433"/>
      <c r="U20" s="438"/>
      <c r="V20" s="437"/>
      <c r="W20" s="433"/>
      <c r="X20" s="433"/>
      <c r="Y20" s="439"/>
      <c r="Z20" s="439"/>
      <c r="AA20" s="439"/>
      <c r="AB20" s="439"/>
      <c r="AC20" s="439"/>
      <c r="AD20" s="439"/>
      <c r="AE20" s="439"/>
      <c r="AF20" s="439"/>
      <c r="AG20" s="439"/>
      <c r="AH20" s="439"/>
      <c r="AI20" s="439"/>
      <c r="AJ20" s="704"/>
      <c r="AK20" s="179"/>
      <c r="AL20" s="168"/>
      <c r="AM20" s="86"/>
      <c r="AN20" s="151"/>
      <c r="AO20" s="154"/>
      <c r="AP20" s="704"/>
      <c r="AQ20" s="432"/>
      <c r="AR20" s="439"/>
      <c r="AS20" s="432"/>
      <c r="AT20" s="439"/>
      <c r="AU20" s="439"/>
    </row>
    <row r="21" spans="1:47" s="2" customFormat="1" x14ac:dyDescent="0.2">
      <c r="A21" s="1682"/>
      <c r="B21" s="10">
        <v>2007</v>
      </c>
      <c r="C21" s="703">
        <f t="shared" si="0"/>
        <v>0</v>
      </c>
      <c r="D21" s="432"/>
      <c r="E21" s="427">
        <f t="shared" si="1"/>
        <v>0</v>
      </c>
      <c r="F21" s="433"/>
      <c r="G21" s="433"/>
      <c r="H21" s="434"/>
      <c r="I21" s="434"/>
      <c r="J21" s="432"/>
      <c r="K21" s="433"/>
      <c r="L21" s="435"/>
      <c r="M21" s="427">
        <f t="shared" si="2"/>
        <v>0</v>
      </c>
      <c r="N21" s="428"/>
      <c r="O21" s="433"/>
      <c r="P21" s="436"/>
      <c r="Q21" s="432"/>
      <c r="R21" s="437"/>
      <c r="S21" s="433"/>
      <c r="T21" s="433"/>
      <c r="U21" s="438"/>
      <c r="V21" s="437"/>
      <c r="W21" s="433"/>
      <c r="X21" s="433"/>
      <c r="Y21" s="439"/>
      <c r="Z21" s="439"/>
      <c r="AA21" s="439"/>
      <c r="AB21" s="439"/>
      <c r="AC21" s="439"/>
      <c r="AD21" s="439"/>
      <c r="AE21" s="439"/>
      <c r="AF21" s="439"/>
      <c r="AG21" s="439"/>
      <c r="AH21" s="439"/>
      <c r="AI21" s="439"/>
      <c r="AJ21" s="704"/>
      <c r="AK21" s="179"/>
      <c r="AL21" s="168"/>
      <c r="AM21" s="86"/>
      <c r="AN21" s="151"/>
      <c r="AO21" s="154"/>
      <c r="AP21" s="704"/>
      <c r="AQ21" s="432"/>
      <c r="AR21" s="439"/>
      <c r="AS21" s="432"/>
      <c r="AT21" s="439"/>
      <c r="AU21" s="439"/>
    </row>
    <row r="22" spans="1:47" s="2" customFormat="1" x14ac:dyDescent="0.2">
      <c r="A22" s="1682"/>
      <c r="B22" s="10">
        <v>2008</v>
      </c>
      <c r="C22" s="703">
        <f t="shared" si="0"/>
        <v>0</v>
      </c>
      <c r="D22" s="432"/>
      <c r="E22" s="427">
        <f t="shared" si="1"/>
        <v>0</v>
      </c>
      <c r="F22" s="433"/>
      <c r="G22" s="433"/>
      <c r="H22" s="434"/>
      <c r="I22" s="434"/>
      <c r="J22" s="432"/>
      <c r="K22" s="433"/>
      <c r="L22" s="435"/>
      <c r="M22" s="427">
        <f t="shared" si="2"/>
        <v>0</v>
      </c>
      <c r="N22" s="428"/>
      <c r="O22" s="433"/>
      <c r="P22" s="436"/>
      <c r="Q22" s="432"/>
      <c r="R22" s="437"/>
      <c r="S22" s="433"/>
      <c r="T22" s="433"/>
      <c r="U22" s="438"/>
      <c r="V22" s="437"/>
      <c r="W22" s="433"/>
      <c r="X22" s="433"/>
      <c r="Y22" s="439"/>
      <c r="Z22" s="439"/>
      <c r="AA22" s="439"/>
      <c r="AB22" s="439"/>
      <c r="AC22" s="439"/>
      <c r="AD22" s="439"/>
      <c r="AE22" s="439"/>
      <c r="AF22" s="439"/>
      <c r="AG22" s="439"/>
      <c r="AH22" s="439"/>
      <c r="AI22" s="439"/>
      <c r="AJ22" s="704"/>
      <c r="AK22" s="179"/>
      <c r="AL22" s="168"/>
      <c r="AM22" s="86"/>
      <c r="AN22" s="151"/>
      <c r="AO22" s="154"/>
      <c r="AP22" s="704"/>
      <c r="AQ22" s="432"/>
      <c r="AR22" s="439"/>
      <c r="AS22" s="432"/>
      <c r="AT22" s="439"/>
      <c r="AU22" s="439"/>
    </row>
    <row r="23" spans="1:47" s="2" customFormat="1" x14ac:dyDescent="0.2">
      <c r="A23" s="1682"/>
      <c r="B23" s="10">
        <v>2009</v>
      </c>
      <c r="C23" s="703">
        <f t="shared" si="0"/>
        <v>0</v>
      </c>
      <c r="D23" s="432"/>
      <c r="E23" s="427">
        <f t="shared" si="1"/>
        <v>0</v>
      </c>
      <c r="F23" s="433"/>
      <c r="G23" s="433"/>
      <c r="H23" s="434"/>
      <c r="I23" s="434"/>
      <c r="J23" s="432"/>
      <c r="K23" s="433"/>
      <c r="L23" s="435"/>
      <c r="M23" s="427">
        <f t="shared" si="2"/>
        <v>0</v>
      </c>
      <c r="N23" s="428"/>
      <c r="O23" s="433"/>
      <c r="P23" s="436"/>
      <c r="Q23" s="432"/>
      <c r="R23" s="437"/>
      <c r="S23" s="433"/>
      <c r="T23" s="433"/>
      <c r="U23" s="438"/>
      <c r="V23" s="437"/>
      <c r="W23" s="433"/>
      <c r="X23" s="433"/>
      <c r="Y23" s="439"/>
      <c r="Z23" s="439"/>
      <c r="AA23" s="439"/>
      <c r="AB23" s="439"/>
      <c r="AC23" s="439"/>
      <c r="AD23" s="439"/>
      <c r="AE23" s="439"/>
      <c r="AF23" s="439"/>
      <c r="AG23" s="439"/>
      <c r="AH23" s="439"/>
      <c r="AI23" s="439"/>
      <c r="AJ23" s="704"/>
      <c r="AK23" s="179"/>
      <c r="AL23" s="168"/>
      <c r="AM23" s="86"/>
      <c r="AN23" s="151"/>
      <c r="AO23" s="154"/>
      <c r="AP23" s="704"/>
      <c r="AQ23" s="432"/>
      <c r="AR23" s="439"/>
      <c r="AS23" s="432"/>
      <c r="AT23" s="439"/>
      <c r="AU23" s="439"/>
    </row>
    <row r="24" spans="1:47" s="2" customFormat="1" x14ac:dyDescent="0.2">
      <c r="A24" s="1682"/>
      <c r="B24" s="10">
        <v>2010</v>
      </c>
      <c r="C24" s="703">
        <f t="shared" si="0"/>
        <v>0</v>
      </c>
      <c r="D24" s="432"/>
      <c r="E24" s="427">
        <f t="shared" si="1"/>
        <v>0</v>
      </c>
      <c r="F24" s="433"/>
      <c r="G24" s="433"/>
      <c r="H24" s="434"/>
      <c r="I24" s="434"/>
      <c r="J24" s="432"/>
      <c r="K24" s="433"/>
      <c r="L24" s="435"/>
      <c r="M24" s="427">
        <f t="shared" si="2"/>
        <v>0</v>
      </c>
      <c r="N24" s="428"/>
      <c r="O24" s="433"/>
      <c r="P24" s="436"/>
      <c r="Q24" s="432"/>
      <c r="R24" s="437"/>
      <c r="S24" s="433"/>
      <c r="T24" s="433"/>
      <c r="U24" s="438"/>
      <c r="V24" s="437"/>
      <c r="W24" s="433"/>
      <c r="X24" s="433"/>
      <c r="Y24" s="439"/>
      <c r="Z24" s="439"/>
      <c r="AA24" s="439"/>
      <c r="AB24" s="439"/>
      <c r="AC24" s="439"/>
      <c r="AD24" s="439"/>
      <c r="AE24" s="439"/>
      <c r="AF24" s="439"/>
      <c r="AG24" s="439"/>
      <c r="AH24" s="439"/>
      <c r="AI24" s="439"/>
      <c r="AJ24" s="704"/>
      <c r="AK24" s="179"/>
      <c r="AL24" s="168"/>
      <c r="AM24" s="86"/>
      <c r="AN24" s="151"/>
      <c r="AO24" s="154"/>
      <c r="AP24" s="704"/>
      <c r="AQ24" s="432"/>
      <c r="AR24" s="439"/>
      <c r="AS24" s="432"/>
      <c r="AT24" s="439"/>
      <c r="AU24" s="439"/>
    </row>
    <row r="25" spans="1:47" s="2" customFormat="1" x14ac:dyDescent="0.2">
      <c r="A25" s="1682"/>
      <c r="B25" s="10">
        <v>2011</v>
      </c>
      <c r="C25" s="703">
        <f t="shared" si="0"/>
        <v>0</v>
      </c>
      <c r="D25" s="432"/>
      <c r="E25" s="427">
        <f t="shared" si="1"/>
        <v>0</v>
      </c>
      <c r="F25" s="433"/>
      <c r="G25" s="433"/>
      <c r="H25" s="434"/>
      <c r="I25" s="434"/>
      <c r="J25" s="432"/>
      <c r="K25" s="433"/>
      <c r="L25" s="435"/>
      <c r="M25" s="427">
        <f t="shared" si="2"/>
        <v>0</v>
      </c>
      <c r="N25" s="428"/>
      <c r="O25" s="433"/>
      <c r="P25" s="436"/>
      <c r="Q25" s="432"/>
      <c r="R25" s="437"/>
      <c r="S25" s="433"/>
      <c r="T25" s="433"/>
      <c r="U25" s="438"/>
      <c r="V25" s="437"/>
      <c r="W25" s="433"/>
      <c r="X25" s="433"/>
      <c r="Y25" s="439"/>
      <c r="Z25" s="439"/>
      <c r="AA25" s="439"/>
      <c r="AB25" s="439"/>
      <c r="AC25" s="439"/>
      <c r="AD25" s="439"/>
      <c r="AE25" s="439"/>
      <c r="AF25" s="439"/>
      <c r="AG25" s="439"/>
      <c r="AH25" s="439"/>
      <c r="AI25" s="439"/>
      <c r="AJ25" s="704"/>
      <c r="AK25" s="179"/>
      <c r="AL25" s="168"/>
      <c r="AM25" s="86"/>
      <c r="AN25" s="151"/>
      <c r="AO25" s="154"/>
      <c r="AP25" s="704"/>
      <c r="AQ25" s="432"/>
      <c r="AR25" s="439"/>
      <c r="AS25" s="432"/>
      <c r="AT25" s="439"/>
      <c r="AU25" s="439"/>
    </row>
    <row r="26" spans="1:47" s="2" customFormat="1" x14ac:dyDescent="0.2">
      <c r="A26" s="1682"/>
      <c r="B26" s="10">
        <v>2012</v>
      </c>
      <c r="C26" s="703">
        <f t="shared" si="0"/>
        <v>0</v>
      </c>
      <c r="D26" s="432"/>
      <c r="E26" s="427">
        <f t="shared" si="1"/>
        <v>0</v>
      </c>
      <c r="F26" s="433"/>
      <c r="G26" s="433"/>
      <c r="H26" s="434"/>
      <c r="I26" s="434"/>
      <c r="J26" s="432"/>
      <c r="K26" s="433"/>
      <c r="L26" s="435"/>
      <c r="M26" s="427">
        <f t="shared" si="2"/>
        <v>0</v>
      </c>
      <c r="N26" s="428"/>
      <c r="O26" s="433"/>
      <c r="P26" s="436"/>
      <c r="Q26" s="432"/>
      <c r="R26" s="437"/>
      <c r="S26" s="433"/>
      <c r="T26" s="433"/>
      <c r="U26" s="438"/>
      <c r="V26" s="437"/>
      <c r="W26" s="433"/>
      <c r="X26" s="433"/>
      <c r="Y26" s="439"/>
      <c r="Z26" s="439"/>
      <c r="AA26" s="439"/>
      <c r="AB26" s="439"/>
      <c r="AC26" s="439"/>
      <c r="AD26" s="439"/>
      <c r="AE26" s="439"/>
      <c r="AF26" s="439"/>
      <c r="AG26" s="439"/>
      <c r="AH26" s="439"/>
      <c r="AI26" s="439"/>
      <c r="AJ26" s="704"/>
      <c r="AK26" s="179"/>
      <c r="AL26" s="168"/>
      <c r="AM26" s="86"/>
      <c r="AN26" s="151"/>
      <c r="AO26" s="154"/>
      <c r="AP26" s="704"/>
      <c r="AQ26" s="432"/>
      <c r="AR26" s="439"/>
      <c r="AS26" s="432"/>
      <c r="AT26" s="439"/>
      <c r="AU26" s="439"/>
    </row>
    <row r="27" spans="1:47" s="2" customFormat="1" x14ac:dyDescent="0.2">
      <c r="A27" s="1682"/>
      <c r="B27" s="10">
        <v>2013</v>
      </c>
      <c r="C27" s="703">
        <f t="shared" si="0"/>
        <v>0</v>
      </c>
      <c r="D27" s="432"/>
      <c r="E27" s="427">
        <f t="shared" si="1"/>
        <v>0</v>
      </c>
      <c r="F27" s="433"/>
      <c r="G27" s="433"/>
      <c r="H27" s="434"/>
      <c r="I27" s="434"/>
      <c r="J27" s="432"/>
      <c r="K27" s="433"/>
      <c r="L27" s="435"/>
      <c r="M27" s="427">
        <f t="shared" si="2"/>
        <v>0</v>
      </c>
      <c r="N27" s="428"/>
      <c r="O27" s="433"/>
      <c r="P27" s="436"/>
      <c r="Q27" s="432"/>
      <c r="R27" s="437"/>
      <c r="S27" s="433"/>
      <c r="T27" s="433"/>
      <c r="U27" s="438"/>
      <c r="V27" s="437"/>
      <c r="W27" s="433"/>
      <c r="X27" s="433"/>
      <c r="Y27" s="439"/>
      <c r="Z27" s="439"/>
      <c r="AA27" s="439"/>
      <c r="AB27" s="439"/>
      <c r="AC27" s="439"/>
      <c r="AD27" s="439"/>
      <c r="AE27" s="439"/>
      <c r="AF27" s="439"/>
      <c r="AG27" s="439"/>
      <c r="AH27" s="439"/>
      <c r="AI27" s="439"/>
      <c r="AJ27" s="704"/>
      <c r="AK27" s="179"/>
      <c r="AL27" s="168"/>
      <c r="AM27" s="86"/>
      <c r="AN27" s="151"/>
      <c r="AO27" s="154"/>
      <c r="AP27" s="704"/>
      <c r="AQ27" s="432"/>
      <c r="AR27" s="439"/>
      <c r="AS27" s="432"/>
      <c r="AT27" s="439"/>
      <c r="AU27" s="439"/>
    </row>
    <row r="28" spans="1:47" s="20" customFormat="1" x14ac:dyDescent="0.2">
      <c r="A28" s="1682"/>
      <c r="B28" s="59">
        <v>2014</v>
      </c>
      <c r="C28" s="703">
        <f t="shared" si="0"/>
        <v>0</v>
      </c>
      <c r="D28" s="440"/>
      <c r="E28" s="427">
        <f t="shared" si="1"/>
        <v>0</v>
      </c>
      <c r="F28" s="441"/>
      <c r="G28" s="441"/>
      <c r="H28" s="442"/>
      <c r="I28" s="442"/>
      <c r="J28" s="440"/>
      <c r="K28" s="441"/>
      <c r="L28" s="443"/>
      <c r="M28" s="427">
        <f t="shared" si="2"/>
        <v>0</v>
      </c>
      <c r="N28" s="428"/>
      <c r="O28" s="441"/>
      <c r="P28" s="444"/>
      <c r="Q28" s="440"/>
      <c r="R28" s="445"/>
      <c r="S28" s="441"/>
      <c r="T28" s="441"/>
      <c r="U28" s="446"/>
      <c r="V28" s="445"/>
      <c r="W28" s="441"/>
      <c r="X28" s="441"/>
      <c r="Y28" s="447"/>
      <c r="Z28" s="447"/>
      <c r="AA28" s="447"/>
      <c r="AB28" s="447"/>
      <c r="AC28" s="447"/>
      <c r="AD28" s="447"/>
      <c r="AE28" s="447"/>
      <c r="AF28" s="447"/>
      <c r="AG28" s="447"/>
      <c r="AH28" s="447"/>
      <c r="AI28" s="447"/>
      <c r="AJ28" s="704"/>
      <c r="AK28" s="181"/>
      <c r="AL28" s="168"/>
      <c r="AM28" s="86"/>
      <c r="AN28" s="151"/>
      <c r="AO28" s="156"/>
      <c r="AP28" s="704"/>
      <c r="AQ28" s="440"/>
      <c r="AR28" s="447"/>
      <c r="AS28" s="440"/>
      <c r="AT28" s="447"/>
      <c r="AU28" s="447"/>
    </row>
    <row r="29" spans="1:47" s="20" customFormat="1" x14ac:dyDescent="0.2">
      <c r="A29" s="1682"/>
      <c r="B29" s="10">
        <v>2015</v>
      </c>
      <c r="C29" s="703">
        <f t="shared" si="0"/>
        <v>0</v>
      </c>
      <c r="D29" s="432"/>
      <c r="E29" s="863">
        <f t="shared" si="1"/>
        <v>0</v>
      </c>
      <c r="F29" s="433"/>
      <c r="G29" s="433"/>
      <c r="H29" s="434"/>
      <c r="I29" s="434"/>
      <c r="J29" s="432"/>
      <c r="K29" s="433"/>
      <c r="L29" s="435"/>
      <c r="M29" s="427">
        <f t="shared" si="2"/>
        <v>0</v>
      </c>
      <c r="N29" s="437"/>
      <c r="O29" s="433"/>
      <c r="P29" s="436"/>
      <c r="Q29" s="432"/>
      <c r="R29" s="437"/>
      <c r="S29" s="433"/>
      <c r="T29" s="433"/>
      <c r="U29" s="438"/>
      <c r="V29" s="437"/>
      <c r="W29" s="433"/>
      <c r="X29" s="433"/>
      <c r="Y29" s="439"/>
      <c r="Z29" s="439"/>
      <c r="AA29" s="439"/>
      <c r="AB29" s="439"/>
      <c r="AC29" s="439"/>
      <c r="AD29" s="439"/>
      <c r="AE29" s="439"/>
      <c r="AF29" s="439"/>
      <c r="AG29" s="439"/>
      <c r="AH29" s="439"/>
      <c r="AI29" s="439"/>
      <c r="AJ29" s="704"/>
      <c r="AK29" s="179"/>
      <c r="AL29" s="180"/>
      <c r="AM29" s="88"/>
      <c r="AN29" s="876"/>
      <c r="AO29" s="154"/>
      <c r="AP29" s="704"/>
      <c r="AQ29" s="440"/>
      <c r="AR29" s="447"/>
      <c r="AS29" s="440"/>
      <c r="AT29" s="447"/>
      <c r="AU29" s="447"/>
    </row>
    <row r="30" spans="1:47" s="20" customFormat="1" ht="15" thickBot="1" x14ac:dyDescent="0.25">
      <c r="A30" s="1682"/>
      <c r="B30" s="864">
        <v>2016</v>
      </c>
      <c r="C30" s="865">
        <f t="shared" si="0"/>
        <v>0</v>
      </c>
      <c r="D30" s="866"/>
      <c r="E30" s="867">
        <f t="shared" si="1"/>
        <v>0</v>
      </c>
      <c r="F30" s="868"/>
      <c r="G30" s="868"/>
      <c r="H30" s="869"/>
      <c r="I30" s="869"/>
      <c r="J30" s="866"/>
      <c r="K30" s="868"/>
      <c r="L30" s="870"/>
      <c r="M30" s="867">
        <f t="shared" si="2"/>
        <v>0</v>
      </c>
      <c r="N30" s="871"/>
      <c r="O30" s="868"/>
      <c r="P30" s="872"/>
      <c r="Q30" s="866"/>
      <c r="R30" s="871"/>
      <c r="S30" s="868"/>
      <c r="T30" s="868"/>
      <c r="U30" s="873"/>
      <c r="V30" s="871"/>
      <c r="W30" s="868"/>
      <c r="X30" s="868"/>
      <c r="Y30" s="874"/>
      <c r="Z30" s="874"/>
      <c r="AA30" s="874"/>
      <c r="AB30" s="874"/>
      <c r="AC30" s="874"/>
      <c r="AD30" s="874"/>
      <c r="AE30" s="874"/>
      <c r="AF30" s="874"/>
      <c r="AG30" s="874"/>
      <c r="AH30" s="874"/>
      <c r="AI30" s="874"/>
      <c r="AJ30" s="704"/>
      <c r="AK30" s="181"/>
      <c r="AL30" s="182"/>
      <c r="AM30" s="90"/>
      <c r="AN30" s="890"/>
      <c r="AO30" s="190"/>
      <c r="AP30" s="704"/>
      <c r="AQ30" s="440"/>
      <c r="AR30" s="447"/>
      <c r="AS30" s="440"/>
      <c r="AT30" s="447"/>
      <c r="AU30" s="447"/>
    </row>
    <row r="31" spans="1:47" s="61" customFormat="1" ht="77.25" customHeight="1" thickBot="1" x14ac:dyDescent="0.25">
      <c r="B31" s="1000" t="s">
        <v>580</v>
      </c>
      <c r="C31" s="1406"/>
      <c r="D31" s="1405" t="str">
        <f>IF(ISBLANK(D30),IF(NOT(ISBLANK(D29)),IF(ISBLANK(D25),"Please fill in value for 2016 and extend series back to at least 2011","Please fill in value for 2016"),""),IF(ISBLANK(D25),"Please extend series back to at least 2011",""))</f>
        <v/>
      </c>
      <c r="E31" s="1407"/>
      <c r="F31" s="1408" t="str">
        <f>IF(ISBLANK(F30),IF(NOT(ISBLANK(F29)),IF(ISBLANK(F25),"Please fill in value for 2016 and extend series back to at least 2011","Please fill in value for 2016"),""),IF(ISBLANK(F25),"Please extend series back to at least 2011",""))</f>
        <v/>
      </c>
      <c r="G31" s="1409" t="str">
        <f>IF(ISBLANK(G30),IF(NOT(ISBLANK(G29)),IF(ISBLANK(G25),"Please fill in value for 2016 and extend series back to at least 2011","Please fill in value for 2016"),""),IF(ISBLANK(G25),"Please extend series back to at least 2011",""))</f>
        <v/>
      </c>
      <c r="H31" s="1405" t="str">
        <f>IF(ISBLANK(H30),IF(NOT(ISBLANK(H29)),IF(ISBLANK(H25),"Please fill in value for 2016 and extend series back to at least 2011","Please fill in value for 2016"),""),IF(ISBLANK(H25),"Please extend series back to at least 2011",""))</f>
        <v/>
      </c>
      <c r="I31" s="1405" t="str">
        <f>IF(ISBLANK(I30),IF(NOT(ISBLANK(I29)),IF(ISBLANK(I25),"Please fill in value for 2016 and extend series back to at least 2011","Please fill in value for 2016"),""),IF(ISBLANK(I25),"Please extend series back to at least 2011",""))</f>
        <v/>
      </c>
      <c r="J31" s="1405" t="str">
        <f>IF(ISBLANK(J30),IF(NOT(ISBLANK(J29)),IF(ISBLANK(J25),"Please fill in value for 2016 and extend series back to at least 2011","Please fill in value for 2016"),""),IF(ISBLANK(J25),"Please extend series back to at least 2011",""))</f>
        <v/>
      </c>
      <c r="K31" s="1410" t="str">
        <f>IF(NOT(ISBLANK(K30)),IF(J30=K30+L30,"","Categories don't sum up to total. Please correct or explain the discrepancy in the Note below."),"")</f>
        <v/>
      </c>
      <c r="L31" s="1408" t="str">
        <f>IF(NOT(ISBLANK(K30)),IF(J30=K30+L30,"","Categories don't sum up to total. Please correct or explain the discrepancy in the Note below."),"")</f>
        <v/>
      </c>
      <c r="M31" s="1411"/>
      <c r="N31" s="1405" t="str">
        <f>IF(ISBLANK(N30),IF(NOT(ISBLANK(N29)),IF(ISBLANK(N25),"Please fill in value for 2016 and extend series back to at least 2011","Please fill in value for 2016"),""),IF(ISBLANK(N25),"Please extend series back to at least 2011",""))</f>
        <v/>
      </c>
      <c r="O31" s="1410" t="str">
        <f>IF(NOT(ISBLANK(O30)),IF(N30=O30+P30,"","Categories don't sum up to total. Please correct or explain the discrepancy in the Note below."),"")</f>
        <v/>
      </c>
      <c r="P31" s="1408" t="str">
        <f>IF(NOT(ISBLANK(O30)),IF(N30=O30+P30,"","Categories don't sum up to total. Please correct or explain the discrepancy in the Note below."),"")</f>
        <v/>
      </c>
      <c r="Q31" s="1405" t="str">
        <f>IF(ISBLANK(Q30),IF(NOT(ISBLANK(Q29)),IF(ISBLANK(Q25),"Please fill in value for 2016 and extend series back to at least 2011","Please fill in value for 2016"),""),IF(ISBLANK(Q25),"Please extend series back to at least 2011",""))</f>
        <v/>
      </c>
      <c r="R31" s="1405" t="str">
        <f>IF(ISBLANK(R30),IF(NOT(ISBLANK(R29)),IF(ISBLANK(R25),"Please fill in value for 2016 and extend series back to at least 2011","Please fill in value for 2016"),""),IF(ISBLANK(R25),"Please extend series back to at least 2011",""))</f>
        <v/>
      </c>
      <c r="S31" s="1410" t="str">
        <f>IF(NOT(ISBLANK(S30)),IF(R30=S30+T30+U30,"","Categories don't sum up to total"),"")</f>
        <v/>
      </c>
      <c r="T31" s="1408" t="str">
        <f>IF(NOT(ISBLANK(T30)),IF(R30=S30+T30+U30,"","Categories don't sum up to total"),"")</f>
        <v/>
      </c>
      <c r="U31" s="1408" t="str">
        <f>IF(NOT(ISBLANK(U30)),IF(R30=S30+T30+U30,"","Categories don't sum up to total"),"")</f>
        <v/>
      </c>
      <c r="V31" s="1405" t="str">
        <f>IF(ISBLANK(V30),IF(NOT(ISBLANK(V29)),IF(ISBLANK(V25),"Please fill in value for 2016 and extend series back to at least 2011","Please fill in value for 2016"),""),IF(ISBLANK(V25),"Please extend series back to at least 2011",""))</f>
        <v/>
      </c>
      <c r="W31" s="1410" t="str">
        <f>IF(NOT(ISBLANK(W30)),IF(V30=W30+X30,"","Categories don't sum up to total. Please correct or explain the discrepancy in the Note below."),"")</f>
        <v/>
      </c>
      <c r="X31" s="1408" t="str">
        <f>IF(NOT(ISBLANK(W30)),IF(V30=W30+X30,"","Categories don't sum up to total. Please correct or explain the discrepancy in the Note below."),"")</f>
        <v/>
      </c>
      <c r="Y31" s="1405" t="str">
        <f t="shared" ref="Y31:AI31" si="3">IF(ISBLANK(Y30),IF(NOT(ISBLANK(Y29)),IF(ISBLANK(Y25),"Please fill in value for 2016 and extend series back to at least 2011","Please fill in value for 2016"),""),IF(ISBLANK(Y25),"Please extend series back to at least 2011",""))</f>
        <v/>
      </c>
      <c r="Z31" s="1405" t="str">
        <f t="shared" si="3"/>
        <v/>
      </c>
      <c r="AA31" s="1405" t="str">
        <f t="shared" si="3"/>
        <v/>
      </c>
      <c r="AB31" s="1405" t="str">
        <f t="shared" si="3"/>
        <v/>
      </c>
      <c r="AC31" s="1405" t="str">
        <f t="shared" si="3"/>
        <v/>
      </c>
      <c r="AD31" s="1405" t="str">
        <f t="shared" si="3"/>
        <v/>
      </c>
      <c r="AE31" s="1405" t="str">
        <f t="shared" si="3"/>
        <v/>
      </c>
      <c r="AF31" s="1405" t="str">
        <f t="shared" si="3"/>
        <v/>
      </c>
      <c r="AG31" s="1405" t="str">
        <f t="shared" si="3"/>
        <v/>
      </c>
      <c r="AH31" s="1405" t="str">
        <f t="shared" si="3"/>
        <v/>
      </c>
      <c r="AI31" s="1412" t="str">
        <f t="shared" si="3"/>
        <v/>
      </c>
      <c r="AJ31" s="1413"/>
      <c r="AK31" s="1414" t="str">
        <f>IF(AK30&gt;0,IF(AK30=C30,"","Value doesn't match Col 1"),"")</f>
        <v/>
      </c>
      <c r="AL31" s="1405"/>
      <c r="AM31" s="1412"/>
      <c r="AN31" s="1430" t="str">
        <f t="shared" ref="AN31:AO31" si="4">IF(ISBLANK(AN30),IF(NOT(ISBLANK(AN29)),IF(ISBLANK(AN25),"Please fill in value for 2016 and extend series back to at least 2011","Please fill in value for 2016"),""),IF(ISBLANK(AN25),"Please extend series back to at least 2011",""))</f>
        <v/>
      </c>
      <c r="AO31" s="1429" t="str">
        <f t="shared" si="4"/>
        <v/>
      </c>
      <c r="AP31" s="1413"/>
      <c r="AQ31" s="1568"/>
      <c r="AR31" s="1569"/>
      <c r="AS31" s="1568"/>
      <c r="AT31" s="1569"/>
      <c r="AU31" s="1569"/>
    </row>
    <row r="32" spans="1:47" s="61" customFormat="1" ht="40.5" customHeight="1" thickBot="1" x14ac:dyDescent="0.25">
      <c r="B32" s="1000" t="s">
        <v>581</v>
      </c>
      <c r="C32" s="1415" t="str">
        <f>IF(MAX('1 macro-mapping checks'!C34:C35)&gt;0.2,"Series contain annual jump(s) of over 20%","")</f>
        <v/>
      </c>
      <c r="D32" s="1416" t="str">
        <f>IF(MAX('1 macro-mapping checks'!D34:D35)&gt;0.2,"Series contain annual jump(s) of over 20%","")</f>
        <v/>
      </c>
      <c r="E32" s="1417" t="str">
        <f>IF(MAX('1 macro-mapping checks'!E34:E35)&gt;0.2,"Series contain annual jump(s) of over 20%","")</f>
        <v/>
      </c>
      <c r="F32" s="1418" t="str">
        <f>IF(MAX('1 macro-mapping checks'!F34:F35)&gt;0.2,"Series contain annual jump(s) of over 20%","")</f>
        <v/>
      </c>
      <c r="G32" s="1419" t="str">
        <f>IF(MAX('1 macro-mapping checks'!G34:G35)&gt;0.2,"Series contain annual jump(s) of over 20%","")</f>
        <v/>
      </c>
      <c r="H32" s="1416" t="str">
        <f>IF(MAX('1 macro-mapping checks'!H34:H35)&gt;0.2,"Series contain annual jump(s) of over 20%","")</f>
        <v/>
      </c>
      <c r="I32" s="1416" t="str">
        <f>IF(MAX('1 macro-mapping checks'!I34:I35)&gt;0.2,"Series contain annual jump(s) of over 20%","")</f>
        <v/>
      </c>
      <c r="J32" s="1416" t="str">
        <f>IF(MAX('1 macro-mapping checks'!J34:J35)&gt;0.2,"Series contain annual jump(s) of over 20%","")</f>
        <v/>
      </c>
      <c r="K32" s="1420" t="str">
        <f>IF(MAX('1 macro-mapping checks'!K34:K35)&gt;0.2,"Series contain annual jump(s) of over 20%","")</f>
        <v/>
      </c>
      <c r="L32" s="1418" t="str">
        <f>IF(MAX('1 macro-mapping checks'!L34:L35)&gt;0.2,"Series contain annual jump(s) of over 20%","")</f>
        <v/>
      </c>
      <c r="M32" s="1421" t="str">
        <f>IF(MAX('1 macro-mapping checks'!M34:M35)&gt;0.2,"Series contain annual jump(s) of over 20%","")</f>
        <v/>
      </c>
      <c r="N32" s="1416" t="str">
        <f>IF(MAX('1 macro-mapping checks'!N34:N35)&gt;0.2,"Series contain annual jump(s) of over 20%","")</f>
        <v/>
      </c>
      <c r="O32" s="1420" t="str">
        <f>IF(MAX('1 macro-mapping checks'!O34:O35)&gt;0.2,"Series contain annual jump(s) of over 20%","")</f>
        <v/>
      </c>
      <c r="P32" s="1418" t="str">
        <f>IF(MAX('1 macro-mapping checks'!P34:P35)&gt;0.2,"Series contain annual jump(s) of over 20%","")</f>
        <v/>
      </c>
      <c r="Q32" s="1416" t="str">
        <f>IF(MAX('1 macro-mapping checks'!Q34:Q35)&gt;0.2,"Series contain annual jump(s) of over 20%","")</f>
        <v/>
      </c>
      <c r="R32" s="1416" t="str">
        <f>IF(MAX('1 macro-mapping checks'!R34:R35)&gt;0.2,"Series contain annual jump(s) of over 20%","")</f>
        <v/>
      </c>
      <c r="S32" s="1420" t="str">
        <f>IF(MAX('1 macro-mapping checks'!S34:S35)&gt;0.2,"Series contain annual jump(s) of over 20%","")</f>
        <v/>
      </c>
      <c r="T32" s="1418" t="str">
        <f>IF(MAX('1 macro-mapping checks'!T34:T35)&gt;0.2,"Series contain annual jump(s) of over 20%","")</f>
        <v/>
      </c>
      <c r="U32" s="1418" t="str">
        <f>IF(MAX('1 macro-mapping checks'!U34:U35)&gt;0.2,"Series contain annual jump(s) of over 20%","")</f>
        <v/>
      </c>
      <c r="V32" s="1416" t="str">
        <f>IF(MAX('1 macro-mapping checks'!V34:V35)&gt;0.2,"Series contain annual jump(s) of over 20%","")</f>
        <v/>
      </c>
      <c r="W32" s="1420" t="str">
        <f>IF(MAX('1 macro-mapping checks'!W34:W35)&gt;0.2,"Series contain annual jump(s) of over 20%","")</f>
        <v/>
      </c>
      <c r="X32" s="1418" t="str">
        <f>IF(MAX('1 macro-mapping checks'!X34:X35)&gt;0.2,"Series contain annual jump(s) of over 20%","")</f>
        <v/>
      </c>
      <c r="Y32" s="1416" t="str">
        <f>IF(MAX('1 macro-mapping checks'!Y34:Y35)&gt;0.2,"Series contain annual jump(s) of over 20%","")</f>
        <v/>
      </c>
      <c r="Z32" s="1416" t="str">
        <f>IF(MAX('1 macro-mapping checks'!Z34:Z35)&gt;0.2,"Series contain annual jump(s) of over 20%","")</f>
        <v/>
      </c>
      <c r="AA32" s="1416" t="str">
        <f>IF(MAX('1 macro-mapping checks'!AA34:AA35)&gt;0.2,"Series contain annual jump(s) of over 20%","")</f>
        <v/>
      </c>
      <c r="AB32" s="1416" t="str">
        <f>IF(MAX('1 macro-mapping checks'!AB34:AB35)&gt;0.2,"Series contain annual jump(s) of over 20%","")</f>
        <v/>
      </c>
      <c r="AC32" s="1416" t="str">
        <f>IF(MAX('1 macro-mapping checks'!AC34:AC35)&gt;0.2,"Series contain annual jump(s) of over 20%","")</f>
        <v/>
      </c>
      <c r="AD32" s="1416" t="str">
        <f>IF(MAX('1 macro-mapping checks'!AD34:AD35)&gt;0.2,"Series contain annual jump(s) of over 20%","")</f>
        <v/>
      </c>
      <c r="AE32" s="1416" t="str">
        <f>IF(MAX('1 macro-mapping checks'!AE34:AE35)&gt;0.2,"Series contain annual jump(s) of over 20%","")</f>
        <v/>
      </c>
      <c r="AF32" s="1416" t="str">
        <f>IF(MAX('1 macro-mapping checks'!AF34:AF35)&gt;0.2,"Series contain annual jump(s) of over 20%","")</f>
        <v/>
      </c>
      <c r="AG32" s="1416" t="str">
        <f>IF(MAX('1 macro-mapping checks'!AG34:AG35)&gt;0.2,"Series contain annual jump(s) of over 20%","")</f>
        <v/>
      </c>
      <c r="AH32" s="1416" t="str">
        <f>IF(MAX('1 macro-mapping checks'!AH34:AH35)&gt;0.2,"Series contain annual jump(s) of over 20%","")</f>
        <v/>
      </c>
      <c r="AI32" s="1422" t="str">
        <f>IF(MAX('1 macro-mapping checks'!AI34:AI35)&gt;0.2,"Series contain annual jump(s) of over 20%","")</f>
        <v/>
      </c>
      <c r="AJ32" s="1423" t="str">
        <f>IF(MAX('1 macro-mapping checks'!AJ34:AJ35)&gt;'1 macro-mapping checks'!$B$38,"Series contain annual jump(s) of over 20%","")</f>
        <v/>
      </c>
      <c r="AK32" s="1424" t="str">
        <f>IF(MAX('1 macro-mapping checks'!AK34:AK35)&gt;'1 macro-mapping checks'!$B$38,"Series contain annual jump(s) of over 20%","")</f>
        <v/>
      </c>
      <c r="AL32" s="1425" t="str">
        <f>IF(MAX('1 macro-mapping checks'!AL34:AL35)&gt;'1 macro-mapping checks'!$B$38,"Series contain annual jump(s) of over 20%","")</f>
        <v/>
      </c>
      <c r="AM32" s="1426" t="str">
        <f>IF(MAX('1 macro-mapping checks'!AM34:AM35)&gt;'1 macro-mapping checks'!$B$38,"Series contain annual jump(s) of over 20%","")</f>
        <v/>
      </c>
      <c r="AN32" s="1433" t="str">
        <f>IF(MAX('2 sup_templates checks'!AN32:AN33)&gt;0.2,"Series contain annual jump(s) of over 20%","")</f>
        <v/>
      </c>
      <c r="AO32" s="1434" t="str">
        <f>IF(MAX('2 sup_templates checks'!AO32:AO33)&gt;0.2,"Series contain annual jump(s) of over 20%","")</f>
        <v/>
      </c>
      <c r="AP32" s="1427"/>
      <c r="AQ32" s="1570"/>
      <c r="AR32" s="1571"/>
      <c r="AS32" s="1570"/>
      <c r="AT32" s="1571"/>
      <c r="AU32" s="1571"/>
    </row>
    <row r="33" spans="1:47" s="2" customFormat="1" ht="69.95" customHeight="1" x14ac:dyDescent="0.2">
      <c r="B33" s="8" t="s">
        <v>100</v>
      </c>
      <c r="C33" s="1001"/>
      <c r="D33" s="1002"/>
      <c r="E33" s="1002"/>
      <c r="F33" s="1003"/>
      <c r="G33" s="1003"/>
      <c r="H33" s="1004"/>
      <c r="I33" s="1004"/>
      <c r="J33" s="1002"/>
      <c r="K33" s="1003"/>
      <c r="L33" s="1003"/>
      <c r="M33" s="1002"/>
      <c r="N33" s="1005"/>
      <c r="O33" s="1003"/>
      <c r="P33" s="1006"/>
      <c r="Q33" s="1002"/>
      <c r="R33" s="1005"/>
      <c r="S33" s="1003"/>
      <c r="T33" s="1003"/>
      <c r="U33" s="1006"/>
      <c r="V33" s="1005"/>
      <c r="W33" s="1003"/>
      <c r="X33" s="1003"/>
      <c r="Y33" s="1007"/>
      <c r="Z33" s="1007"/>
      <c r="AA33" s="1007"/>
      <c r="AB33" s="1007"/>
      <c r="AC33" s="1007"/>
      <c r="AD33" s="1007"/>
      <c r="AE33" s="1007"/>
      <c r="AF33" s="1007"/>
      <c r="AG33" s="1007"/>
      <c r="AH33" s="1007"/>
      <c r="AI33" s="1007"/>
      <c r="AJ33" s="1008"/>
      <c r="AK33" s="1009"/>
      <c r="AL33" s="1010"/>
      <c r="AM33" s="1011"/>
      <c r="AN33" s="158"/>
      <c r="AO33" s="159"/>
      <c r="AP33" s="705"/>
      <c r="AQ33" s="1572"/>
      <c r="AR33" s="1573"/>
      <c r="AS33" s="1572"/>
      <c r="AT33" s="1573"/>
      <c r="AU33" s="1573"/>
    </row>
    <row r="34" spans="1:47" s="14" customFormat="1" ht="69.95" customHeight="1" thickBot="1" x14ac:dyDescent="0.25">
      <c r="A34" s="2"/>
      <c r="B34" s="101" t="s">
        <v>678</v>
      </c>
      <c r="C34" s="1012"/>
      <c r="D34" s="1013"/>
      <c r="E34" s="1013"/>
      <c r="F34" s="1014"/>
      <c r="G34" s="1014"/>
      <c r="H34" s="1015"/>
      <c r="I34" s="1015"/>
      <c r="J34" s="1013"/>
      <c r="K34" s="1014"/>
      <c r="L34" s="1014"/>
      <c r="M34" s="1013"/>
      <c r="N34" s="1016"/>
      <c r="O34" s="1014"/>
      <c r="P34" s="1017"/>
      <c r="Q34" s="1013"/>
      <c r="R34" s="1016"/>
      <c r="S34" s="1014"/>
      <c r="T34" s="1014"/>
      <c r="U34" s="1017"/>
      <c r="V34" s="1016"/>
      <c r="W34" s="1014"/>
      <c r="X34" s="1014"/>
      <c r="Y34" s="1018"/>
      <c r="Z34" s="1018"/>
      <c r="AA34" s="1018"/>
      <c r="AB34" s="1018"/>
      <c r="AC34" s="1018"/>
      <c r="AD34" s="1018"/>
      <c r="AE34" s="1018"/>
      <c r="AF34" s="1018"/>
      <c r="AG34" s="1018"/>
      <c r="AH34" s="1018"/>
      <c r="AI34" s="1018"/>
      <c r="AJ34" s="1008"/>
      <c r="AK34" s="1019"/>
      <c r="AL34" s="1020"/>
      <c r="AM34" s="1021"/>
      <c r="AN34" s="161"/>
      <c r="AO34" s="162"/>
      <c r="AP34" s="705"/>
      <c r="AQ34" s="1574"/>
      <c r="AR34" s="1575"/>
      <c r="AS34" s="1574"/>
      <c r="AT34" s="1575"/>
      <c r="AU34" s="1575"/>
    </row>
    <row r="35" spans="1:47" x14ac:dyDescent="0.2"/>
    <row r="36" spans="1:47" s="21" customFormat="1" ht="15.95" customHeight="1" x14ac:dyDescent="0.2">
      <c r="A36" s="19"/>
      <c r="C36" s="22" t="s">
        <v>101</v>
      </c>
      <c r="P36" s="79"/>
      <c r="AJ36" s="79"/>
      <c r="AK36" s="22"/>
      <c r="AP36" s="79"/>
      <c r="AQ36" s="65"/>
      <c r="AS36" s="65"/>
      <c r="AU36" s="65"/>
    </row>
    <row r="37" spans="1:47" s="100" customFormat="1" ht="15.75" customHeight="1" x14ac:dyDescent="0.2">
      <c r="A37" s="96"/>
      <c r="C37" s="21" t="s">
        <v>676</v>
      </c>
      <c r="D37" s="97"/>
      <c r="E37" s="97"/>
      <c r="F37" s="97"/>
      <c r="G37" s="97"/>
      <c r="H37" s="97"/>
      <c r="I37" s="97"/>
      <c r="J37" s="97"/>
      <c r="K37" s="97"/>
      <c r="L37" s="97"/>
      <c r="M37" s="97"/>
      <c r="N37" s="97"/>
      <c r="O37" s="97"/>
      <c r="P37" s="99"/>
      <c r="Q37" s="97"/>
      <c r="R37" s="97"/>
      <c r="S37" s="97"/>
      <c r="T37" s="97"/>
      <c r="U37" s="97"/>
      <c r="V37" s="97"/>
      <c r="W37" s="97"/>
      <c r="X37" s="97"/>
      <c r="Y37" s="97"/>
      <c r="Z37" s="97"/>
      <c r="AA37" s="97"/>
      <c r="AB37" s="97"/>
      <c r="AC37" s="97"/>
      <c r="AD37" s="97"/>
      <c r="AE37" s="97"/>
      <c r="AF37" s="97"/>
      <c r="AG37" s="97"/>
      <c r="AH37" s="97"/>
      <c r="AI37" s="97"/>
      <c r="AJ37" s="99"/>
      <c r="AK37" s="21"/>
      <c r="AL37" s="97"/>
      <c r="AM37" s="97"/>
      <c r="AN37" s="97"/>
      <c r="AO37" s="97"/>
      <c r="AP37" s="99"/>
      <c r="AQ37" s="98"/>
      <c r="AR37" s="97"/>
      <c r="AS37" s="98"/>
      <c r="AT37" s="97"/>
      <c r="AU37" s="98"/>
    </row>
    <row r="38" spans="1:47" ht="14.25" customHeight="1" x14ac:dyDescent="0.2">
      <c r="C38" s="51" t="s">
        <v>681</v>
      </c>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80"/>
      <c r="AK38" s="51"/>
      <c r="AL38" s="51"/>
      <c r="AM38" s="51"/>
      <c r="AN38" s="51"/>
      <c r="AO38" s="51"/>
      <c r="AP38" s="80"/>
      <c r="AT38" s="51"/>
      <c r="AU38" s="58"/>
    </row>
    <row r="39" spans="1:47" x14ac:dyDescent="0.2">
      <c r="C39" s="51" t="s">
        <v>668</v>
      </c>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81"/>
      <c r="AK39" s="51"/>
      <c r="AL39" s="56"/>
      <c r="AM39" s="56"/>
      <c r="AN39" s="56"/>
      <c r="AO39" s="56"/>
      <c r="AP39" s="81"/>
      <c r="AT39" s="56"/>
      <c r="AU39" s="66"/>
    </row>
    <row r="40" spans="1:47" x14ac:dyDescent="0.2">
      <c r="C40" s="94" t="s">
        <v>255</v>
      </c>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81"/>
      <c r="AK40" s="94"/>
      <c r="AL40" s="56"/>
      <c r="AM40" s="56"/>
      <c r="AN40" s="56"/>
      <c r="AO40" s="56"/>
      <c r="AP40" s="81"/>
      <c r="AQ40" s="66"/>
      <c r="AR40" s="56"/>
      <c r="AS40" s="66"/>
      <c r="AT40" s="56"/>
      <c r="AU40" s="66"/>
    </row>
    <row r="41" spans="1:47" x14ac:dyDescent="0.2">
      <c r="C41" s="94" t="s">
        <v>669</v>
      </c>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81"/>
      <c r="AK41" s="94"/>
      <c r="AL41" s="56"/>
      <c r="AM41" s="56"/>
      <c r="AN41" s="56"/>
      <c r="AO41" s="56"/>
      <c r="AP41" s="81"/>
      <c r="AQ41" s="66"/>
      <c r="AR41" s="56"/>
      <c r="AS41" s="66"/>
      <c r="AT41" s="56"/>
      <c r="AU41" s="66"/>
    </row>
    <row r="42" spans="1:47" x14ac:dyDescent="0.2">
      <c r="C42" s="94" t="s">
        <v>254</v>
      </c>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81"/>
      <c r="AK42" s="94"/>
      <c r="AL42" s="56"/>
      <c r="AM42" s="56"/>
      <c r="AN42" s="56"/>
      <c r="AO42" s="56"/>
      <c r="AP42" s="81"/>
      <c r="AQ42" s="66"/>
      <c r="AR42" s="56"/>
      <c r="AS42" s="66"/>
      <c r="AT42" s="56"/>
      <c r="AU42" s="66"/>
    </row>
    <row r="43" spans="1:47" x14ac:dyDescent="0.2">
      <c r="C43" s="94" t="s">
        <v>666</v>
      </c>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81"/>
      <c r="AK43" s="94"/>
      <c r="AL43" s="56"/>
      <c r="AM43" s="56"/>
      <c r="AN43" s="56"/>
      <c r="AO43" s="56"/>
      <c r="AP43" s="81"/>
      <c r="AQ43" s="66"/>
      <c r="AR43" s="56"/>
      <c r="AS43" s="66"/>
      <c r="AT43" s="56"/>
      <c r="AU43" s="66"/>
    </row>
    <row r="44" spans="1:47" x14ac:dyDescent="0.2">
      <c r="C44" s="94" t="s">
        <v>337</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81"/>
      <c r="AK44" s="94"/>
      <c r="AL44" s="56"/>
      <c r="AM44" s="56"/>
      <c r="AN44" s="56"/>
      <c r="AO44" s="56"/>
      <c r="AP44" s="81"/>
      <c r="AQ44" s="66"/>
      <c r="AR44" s="56"/>
      <c r="AS44" s="66"/>
      <c r="AT44" s="56"/>
      <c r="AU44" s="66"/>
    </row>
    <row r="45" spans="1:47" x14ac:dyDescent="0.2">
      <c r="C45" s="51" t="s">
        <v>322</v>
      </c>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81"/>
      <c r="AK45" s="51"/>
      <c r="AL45" s="56"/>
      <c r="AM45" s="56"/>
      <c r="AN45" s="56"/>
      <c r="AO45" s="56"/>
      <c r="AP45" s="81"/>
      <c r="AQ45" s="66"/>
      <c r="AR45" s="56"/>
      <c r="AS45" s="66"/>
      <c r="AT45" s="56"/>
      <c r="AU45" s="66"/>
    </row>
    <row r="46" spans="1:47" x14ac:dyDescent="0.2">
      <c r="C46" s="51" t="s">
        <v>323</v>
      </c>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81"/>
      <c r="AK46" s="51"/>
      <c r="AL46" s="56"/>
      <c r="AM46" s="56"/>
      <c r="AN46" s="56"/>
      <c r="AO46" s="56"/>
      <c r="AP46" s="81"/>
      <c r="AQ46" s="66"/>
      <c r="AR46" s="56"/>
      <c r="AS46" s="66"/>
      <c r="AT46" s="56"/>
      <c r="AU46" s="66"/>
    </row>
    <row r="47" spans="1:47" ht="14.25" customHeight="1" x14ac:dyDescent="0.2">
      <c r="C47" s="51" t="s">
        <v>675</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80"/>
      <c r="AK47" s="51"/>
      <c r="AL47" s="51"/>
      <c r="AM47" s="51"/>
      <c r="AN47" s="51"/>
      <c r="AO47" s="51"/>
      <c r="AP47" s="80"/>
      <c r="AQ47" s="58"/>
      <c r="AR47" s="51"/>
      <c r="AS47" s="58"/>
      <c r="AT47" s="51"/>
      <c r="AU47" s="58"/>
    </row>
    <row r="48" spans="1:47" x14ac:dyDescent="0.2">
      <c r="C48" s="51" t="s">
        <v>324</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80"/>
      <c r="AK48" s="51"/>
      <c r="AL48" s="51"/>
      <c r="AM48" s="51"/>
      <c r="AN48" s="51"/>
      <c r="AO48" s="51"/>
      <c r="AP48" s="80"/>
      <c r="AQ48" s="58"/>
      <c r="AR48" s="51"/>
      <c r="AS48" s="58"/>
      <c r="AT48" s="51"/>
      <c r="AU48" s="58"/>
    </row>
    <row r="49" spans="1:47" x14ac:dyDescent="0.2">
      <c r="C49" s="94" t="s">
        <v>562</v>
      </c>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81"/>
      <c r="AK49" s="94"/>
      <c r="AL49" s="56"/>
      <c r="AM49" s="56"/>
      <c r="AN49" s="56"/>
      <c r="AO49" s="56"/>
      <c r="AP49" s="81"/>
      <c r="AQ49" s="66"/>
      <c r="AR49" s="56"/>
      <c r="AS49" s="66"/>
      <c r="AT49" s="56"/>
      <c r="AU49" s="66"/>
    </row>
    <row r="50" spans="1:47" ht="14.25" customHeight="1" x14ac:dyDescent="0.2">
      <c r="C50" s="51" t="s">
        <v>563</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80"/>
      <c r="AK50" s="51"/>
      <c r="AL50" s="51"/>
      <c r="AM50" s="51"/>
      <c r="AN50" s="51"/>
      <c r="AO50" s="51"/>
      <c r="AP50" s="80"/>
      <c r="AQ50" s="58"/>
      <c r="AR50" s="51"/>
      <c r="AS50" s="58"/>
      <c r="AT50" s="51"/>
      <c r="AU50" s="58"/>
    </row>
    <row r="51" spans="1:47" ht="14.25" customHeight="1" x14ac:dyDescent="0.2">
      <c r="C51" s="94" t="s">
        <v>564</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80"/>
      <c r="AK51" s="94"/>
      <c r="AL51" s="51"/>
      <c r="AM51" s="51"/>
      <c r="AN51" s="51"/>
      <c r="AO51" s="51"/>
      <c r="AP51" s="80"/>
      <c r="AQ51" s="58"/>
      <c r="AR51" s="51"/>
      <c r="AS51" s="58"/>
      <c r="AT51" s="51"/>
      <c r="AU51" s="58"/>
    </row>
    <row r="52" spans="1:47" x14ac:dyDescent="0.2">
      <c r="C52" s="94" t="s">
        <v>363</v>
      </c>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81"/>
      <c r="AK52" s="94"/>
      <c r="AL52" s="56"/>
      <c r="AM52" s="56"/>
      <c r="AN52" s="56"/>
      <c r="AO52" s="56"/>
      <c r="AP52" s="81"/>
      <c r="AQ52" s="66"/>
      <c r="AR52" s="56"/>
      <c r="AS52" s="66"/>
      <c r="AT52" s="56"/>
      <c r="AU52" s="66"/>
    </row>
    <row r="53" spans="1:47" ht="14.25" customHeight="1" x14ac:dyDescent="0.2">
      <c r="B53" s="4"/>
      <c r="C53" s="94" t="s">
        <v>338</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18"/>
      <c r="AK53" s="4"/>
      <c r="AL53" s="4"/>
      <c r="AM53" s="4"/>
      <c r="AN53" s="4"/>
      <c r="AO53" s="4"/>
      <c r="AP53" s="18"/>
      <c r="AQ53" s="62"/>
      <c r="AR53" s="4"/>
      <c r="AS53" s="62"/>
      <c r="AT53" s="4"/>
      <c r="AU53" s="62"/>
    </row>
    <row r="54" spans="1:47" s="2" customFormat="1" ht="12" customHeight="1" x14ac:dyDescent="0.2">
      <c r="A54" s="3"/>
      <c r="B54" s="4"/>
      <c r="C54" s="51" t="s">
        <v>680</v>
      </c>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18"/>
      <c r="AK54" s="4"/>
      <c r="AL54" s="4"/>
      <c r="AM54" s="4"/>
      <c r="AN54" s="4"/>
      <c r="AO54" s="4"/>
      <c r="AP54" s="18"/>
      <c r="AQ54" s="62"/>
      <c r="AR54" s="4"/>
      <c r="AS54" s="62"/>
      <c r="AT54" s="4"/>
      <c r="AU54" s="62"/>
    </row>
    <row r="55" spans="1:47" s="2" customFormat="1" ht="12" customHeight="1" x14ac:dyDescent="0.2">
      <c r="A55" s="1334"/>
      <c r="B55" s="4"/>
      <c r="C55" s="51" t="s">
        <v>679</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18"/>
      <c r="AK55" s="4"/>
      <c r="AL55" s="4"/>
      <c r="AM55" s="4"/>
      <c r="AN55" s="4"/>
      <c r="AO55" s="4"/>
      <c r="AP55" s="18"/>
      <c r="AQ55" s="62"/>
      <c r="AR55" s="4"/>
      <c r="AS55" s="62"/>
      <c r="AT55" s="4"/>
      <c r="AU55" s="62"/>
    </row>
    <row r="56" spans="1:47" s="2" customFormat="1" ht="12" customHeight="1" x14ac:dyDescent="0.2">
      <c r="A56" s="133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18"/>
      <c r="AK56" s="4"/>
      <c r="AL56" s="4"/>
      <c r="AM56" s="4"/>
      <c r="AN56" s="4"/>
      <c r="AO56" s="4"/>
      <c r="AP56" s="18"/>
      <c r="AQ56" s="62"/>
      <c r="AR56" s="4"/>
      <c r="AS56" s="62"/>
      <c r="AT56" s="4"/>
      <c r="AU56" s="62"/>
    </row>
    <row r="57" spans="1:47" ht="14.25" hidden="1" customHeight="1" x14ac:dyDescent="0.2">
      <c r="A57" s="1336"/>
      <c r="B57" s="1722" t="s">
        <v>245</v>
      </c>
      <c r="C57" s="1042" t="s">
        <v>1</v>
      </c>
      <c r="D57" s="1043" t="s">
        <v>2</v>
      </c>
      <c r="E57" s="1043" t="s">
        <v>3</v>
      </c>
      <c r="F57" s="1043" t="s">
        <v>97</v>
      </c>
      <c r="G57" s="1043" t="s">
        <v>4</v>
      </c>
      <c r="H57" s="1043" t="s">
        <v>5</v>
      </c>
      <c r="I57" s="1044" t="s">
        <v>6</v>
      </c>
      <c r="J57" s="1043" t="s">
        <v>7</v>
      </c>
      <c r="K57" s="1043" t="s">
        <v>8</v>
      </c>
      <c r="L57" s="1043" t="s">
        <v>9</v>
      </c>
      <c r="M57" s="1043" t="s">
        <v>10</v>
      </c>
      <c r="N57" s="1043" t="s">
        <v>11</v>
      </c>
      <c r="O57" s="1043" t="s">
        <v>12</v>
      </c>
      <c r="P57" s="1043" t="s">
        <v>13</v>
      </c>
      <c r="Q57" s="1043" t="s">
        <v>14</v>
      </c>
      <c r="R57" s="1043" t="s">
        <v>15</v>
      </c>
      <c r="S57" s="1043" t="s">
        <v>16</v>
      </c>
      <c r="T57" s="1043" t="s">
        <v>17</v>
      </c>
      <c r="U57" s="1043" t="s">
        <v>18</v>
      </c>
      <c r="V57" s="1043" t="s">
        <v>19</v>
      </c>
      <c r="W57" s="1043" t="s">
        <v>20</v>
      </c>
      <c r="X57" s="1043" t="s">
        <v>21</v>
      </c>
      <c r="Y57" s="1043" t="s">
        <v>22</v>
      </c>
      <c r="Z57" s="1043" t="s">
        <v>23</v>
      </c>
      <c r="AA57" s="1043" t="s">
        <v>24</v>
      </c>
      <c r="AB57" s="1043" t="s">
        <v>25</v>
      </c>
      <c r="AC57" s="1043" t="s">
        <v>26</v>
      </c>
      <c r="AD57" s="1043" t="s">
        <v>27</v>
      </c>
      <c r="AE57" s="1043" t="s">
        <v>28</v>
      </c>
      <c r="AF57" s="1043" t="s">
        <v>29</v>
      </c>
      <c r="AG57" s="1043" t="s">
        <v>30</v>
      </c>
      <c r="AH57" s="1043" t="s">
        <v>31</v>
      </c>
      <c r="AI57" s="1043" t="s">
        <v>32</v>
      </c>
      <c r="AJ57" s="76"/>
      <c r="AK57" s="1046"/>
      <c r="AL57" s="1047"/>
      <c r="AM57" s="1047"/>
      <c r="AN57" s="1045"/>
      <c r="AO57" s="1045"/>
      <c r="AP57" s="76"/>
      <c r="AQ57" s="1043" t="s">
        <v>33</v>
      </c>
      <c r="AR57" s="1043" t="s">
        <v>34</v>
      </c>
      <c r="AS57" s="1043" t="s">
        <v>35</v>
      </c>
      <c r="AT57" s="1043" t="s">
        <v>99</v>
      </c>
      <c r="AU57" s="1043" t="s">
        <v>126</v>
      </c>
    </row>
    <row r="58" spans="1:47" ht="14.25" hidden="1" customHeight="1" x14ac:dyDescent="0.2">
      <c r="A58" s="1336"/>
      <c r="B58" s="1723"/>
      <c r="C58" s="1724" t="s">
        <v>95</v>
      </c>
      <c r="D58" s="1048"/>
      <c r="E58" s="1048"/>
      <c r="F58" s="1049"/>
      <c r="G58" s="1049"/>
      <c r="H58" s="1048"/>
      <c r="I58" s="1048"/>
      <c r="J58" s="1048"/>
      <c r="K58" s="1049"/>
      <c r="L58" s="1049"/>
      <c r="M58" s="1048"/>
      <c r="N58" s="1050"/>
      <c r="O58" s="1049"/>
      <c r="P58" s="1049"/>
      <c r="Q58" s="1051"/>
      <c r="R58" s="1051"/>
      <c r="S58" s="1051"/>
      <c r="T58" s="1051"/>
      <c r="U58" s="1051"/>
      <c r="V58" s="1051"/>
      <c r="W58" s="1051"/>
      <c r="X58" s="1051"/>
      <c r="Y58" s="1051"/>
      <c r="Z58" s="1051"/>
      <c r="AA58" s="1051"/>
      <c r="AB58" s="1051"/>
      <c r="AC58" s="1051"/>
      <c r="AD58" s="1051"/>
      <c r="AE58" s="1051"/>
      <c r="AF58" s="1051"/>
      <c r="AG58" s="1051"/>
      <c r="AH58" s="1051"/>
      <c r="AI58" s="1052"/>
      <c r="AJ58" s="67"/>
      <c r="AK58" s="1724" t="s">
        <v>95</v>
      </c>
      <c r="AL58" s="1048"/>
      <c r="AM58" s="1054"/>
      <c r="AN58" s="1579"/>
      <c r="AO58" s="1055"/>
      <c r="AP58" s="67"/>
      <c r="AQ58" s="1056"/>
      <c r="AR58" s="1052"/>
      <c r="AS58" s="1056"/>
      <c r="AT58" s="1052"/>
      <c r="AU58" s="1056"/>
    </row>
    <row r="59" spans="1:47" ht="14.25" hidden="1" customHeight="1" x14ac:dyDescent="0.2">
      <c r="A59" s="1336"/>
      <c r="B59" s="1723"/>
      <c r="C59" s="1725"/>
      <c r="D59" s="1726" t="s">
        <v>36</v>
      </c>
      <c r="E59" s="1727" t="s">
        <v>246</v>
      </c>
      <c r="F59" s="1057"/>
      <c r="G59" s="1057"/>
      <c r="H59" s="1726" t="s">
        <v>247</v>
      </c>
      <c r="I59" s="1726" t="s">
        <v>248</v>
      </c>
      <c r="J59" s="1728" t="s">
        <v>249</v>
      </c>
      <c r="K59" s="1057"/>
      <c r="L59" s="1058"/>
      <c r="M59" s="1727" t="s">
        <v>250</v>
      </c>
      <c r="N59" s="1059"/>
      <c r="O59" s="1057"/>
      <c r="P59" s="1057"/>
      <c r="Q59" s="1060"/>
      <c r="R59" s="1059"/>
      <c r="S59" s="1059"/>
      <c r="T59" s="1059"/>
      <c r="U59" s="1059"/>
      <c r="V59" s="1059"/>
      <c r="W59" s="1059"/>
      <c r="X59" s="1059"/>
      <c r="Y59" s="1059"/>
      <c r="Z59" s="1057"/>
      <c r="AA59" s="1059"/>
      <c r="AB59" s="1059"/>
      <c r="AC59" s="1059"/>
      <c r="AD59" s="1059"/>
      <c r="AE59" s="1059"/>
      <c r="AF59" s="1059"/>
      <c r="AG59" s="1059"/>
      <c r="AH59" s="1061"/>
      <c r="AI59" s="1726" t="s">
        <v>326</v>
      </c>
      <c r="AJ59" s="1317"/>
      <c r="AK59" s="1725"/>
      <c r="AL59" s="1727" t="s">
        <v>339</v>
      </c>
      <c r="AM59" s="1731" t="s">
        <v>320</v>
      </c>
      <c r="AN59" s="1579"/>
      <c r="AO59" s="1055"/>
      <c r="AP59" s="1317"/>
      <c r="AQ59" s="1720"/>
      <c r="AR59" s="1720"/>
      <c r="AS59" s="1720"/>
      <c r="AT59" s="1720"/>
      <c r="AU59" s="1720"/>
    </row>
    <row r="60" spans="1:47" ht="14.25" hidden="1" customHeight="1" x14ac:dyDescent="0.2">
      <c r="A60" s="1336"/>
      <c r="B60" s="1723"/>
      <c r="C60" s="1725"/>
      <c r="D60" s="1726"/>
      <c r="E60" s="1727"/>
      <c r="F60" s="1062"/>
      <c r="G60" s="1062"/>
      <c r="H60" s="1726"/>
      <c r="I60" s="1726"/>
      <c r="J60" s="1727"/>
      <c r="K60" s="1062"/>
      <c r="L60" s="1063"/>
      <c r="M60" s="1727"/>
      <c r="N60" s="1728" t="s">
        <v>251</v>
      </c>
      <c r="O60" s="1060"/>
      <c r="P60" s="1060"/>
      <c r="Q60" s="1728" t="s">
        <v>334</v>
      </c>
      <c r="R60" s="1728" t="s">
        <v>333</v>
      </c>
      <c r="S60" s="1060"/>
      <c r="T60" s="1060"/>
      <c r="U60" s="1060"/>
      <c r="V60" s="1728" t="s">
        <v>329</v>
      </c>
      <c r="W60" s="1060"/>
      <c r="X60" s="1064"/>
      <c r="Y60" s="1731" t="s">
        <v>39</v>
      </c>
      <c r="Z60" s="1731" t="s">
        <v>37</v>
      </c>
      <c r="AA60" s="1731" t="s">
        <v>96</v>
      </c>
      <c r="AB60" s="1731" t="s">
        <v>38</v>
      </c>
      <c r="AC60" s="1731" t="s">
        <v>471</v>
      </c>
      <c r="AD60" s="1731" t="s">
        <v>559</v>
      </c>
      <c r="AE60" s="1729" t="s">
        <v>560</v>
      </c>
      <c r="AF60" s="1729" t="s">
        <v>560</v>
      </c>
      <c r="AG60" s="1729" t="s">
        <v>560</v>
      </c>
      <c r="AH60" s="1731" t="s">
        <v>561</v>
      </c>
      <c r="AI60" s="1726"/>
      <c r="AJ60" s="1317"/>
      <c r="AK60" s="1725"/>
      <c r="AL60" s="1727"/>
      <c r="AM60" s="1726"/>
      <c r="AN60" s="1579"/>
      <c r="AO60" s="1055"/>
      <c r="AP60" s="1317"/>
      <c r="AQ60" s="1721"/>
      <c r="AR60" s="1721"/>
      <c r="AS60" s="1721"/>
      <c r="AT60" s="1721"/>
      <c r="AU60" s="1721"/>
    </row>
    <row r="61" spans="1:47" ht="14.25" hidden="1" customHeight="1" x14ac:dyDescent="0.2">
      <c r="A61" s="1336"/>
      <c r="B61" s="1723"/>
      <c r="C61" s="1725"/>
      <c r="D61" s="1726"/>
      <c r="E61" s="1727"/>
      <c r="F61" s="1065"/>
      <c r="G61" s="1065"/>
      <c r="H61" s="1726"/>
      <c r="I61" s="1726"/>
      <c r="J61" s="1727"/>
      <c r="K61" s="1065"/>
      <c r="L61" s="1066"/>
      <c r="M61" s="1727"/>
      <c r="N61" s="1727"/>
      <c r="O61" s="1065"/>
      <c r="P61" s="1065"/>
      <c r="Q61" s="1727"/>
      <c r="R61" s="1727"/>
      <c r="S61" s="1065"/>
      <c r="T61" s="1065"/>
      <c r="U61" s="1065"/>
      <c r="V61" s="1727"/>
      <c r="W61" s="1067"/>
      <c r="X61" s="1068"/>
      <c r="Y61" s="1726"/>
      <c r="Z61" s="1726"/>
      <c r="AA61" s="1726"/>
      <c r="AB61" s="1726"/>
      <c r="AC61" s="1726"/>
      <c r="AD61" s="1726"/>
      <c r="AE61" s="1730"/>
      <c r="AF61" s="1730"/>
      <c r="AG61" s="1730"/>
      <c r="AH61" s="1726"/>
      <c r="AI61" s="1726"/>
      <c r="AJ61" s="1317"/>
      <c r="AK61" s="1725"/>
      <c r="AL61" s="1727"/>
      <c r="AM61" s="1726"/>
      <c r="AN61" s="1579"/>
      <c r="AO61" s="1055"/>
      <c r="AP61" s="1317"/>
      <c r="AQ61" s="1721"/>
      <c r="AR61" s="1721"/>
      <c r="AS61" s="1721"/>
      <c r="AT61" s="1721"/>
      <c r="AU61" s="1721"/>
    </row>
    <row r="62" spans="1:47" ht="50.25" hidden="1" customHeight="1" x14ac:dyDescent="0.2">
      <c r="A62" s="1336"/>
      <c r="B62" s="1723"/>
      <c r="C62" s="1725"/>
      <c r="D62" s="1726"/>
      <c r="E62" s="1727"/>
      <c r="F62" s="1069" t="s">
        <v>227</v>
      </c>
      <c r="G62" s="1069" t="s">
        <v>243</v>
      </c>
      <c r="H62" s="1726"/>
      <c r="I62" s="1726"/>
      <c r="J62" s="1727"/>
      <c r="K62" s="1070" t="s">
        <v>124</v>
      </c>
      <c r="L62" s="1071" t="s">
        <v>125</v>
      </c>
      <c r="M62" s="1727"/>
      <c r="N62" s="1732"/>
      <c r="O62" s="1070" t="s">
        <v>252</v>
      </c>
      <c r="P62" s="1072" t="s">
        <v>253</v>
      </c>
      <c r="Q62" s="1727"/>
      <c r="R62" s="1727"/>
      <c r="S62" s="1072" t="s">
        <v>332</v>
      </c>
      <c r="T62" s="1072" t="s">
        <v>331</v>
      </c>
      <c r="U62" s="1072" t="s">
        <v>330</v>
      </c>
      <c r="V62" s="1727"/>
      <c r="W62" s="1070" t="s">
        <v>328</v>
      </c>
      <c r="X62" s="1069" t="s">
        <v>327</v>
      </c>
      <c r="Y62" s="1726"/>
      <c r="Z62" s="1726"/>
      <c r="AA62" s="1726"/>
      <c r="AB62" s="1726"/>
      <c r="AC62" s="1726"/>
      <c r="AD62" s="1735"/>
      <c r="AE62" s="1730"/>
      <c r="AF62" s="1730"/>
      <c r="AG62" s="1730"/>
      <c r="AH62" s="1726"/>
      <c r="AI62" s="1726"/>
      <c r="AJ62" s="1316"/>
      <c r="AK62" s="1725"/>
      <c r="AL62" s="1727"/>
      <c r="AM62" s="1726"/>
      <c r="AN62" s="1580"/>
      <c r="AO62" s="1073"/>
      <c r="AP62" s="1316"/>
      <c r="AQ62" s="1721"/>
      <c r="AR62" s="1721"/>
      <c r="AS62" s="1721"/>
      <c r="AT62" s="1721"/>
      <c r="AU62" s="1721"/>
    </row>
    <row r="63" spans="1:47" ht="14.25" hidden="1" customHeight="1" x14ac:dyDescent="0.2">
      <c r="A63" s="1336"/>
      <c r="B63" s="1074" t="s">
        <v>538</v>
      </c>
      <c r="C63" s="1075" t="s">
        <v>321</v>
      </c>
      <c r="D63" s="1076" t="s">
        <v>103</v>
      </c>
      <c r="E63" s="1077" t="s">
        <v>231</v>
      </c>
      <c r="F63" s="1078"/>
      <c r="G63" s="1078"/>
      <c r="H63" s="1077" t="s">
        <v>241</v>
      </c>
      <c r="I63" s="1077" t="s">
        <v>237</v>
      </c>
      <c r="J63" s="1077" t="s">
        <v>236</v>
      </c>
      <c r="K63" s="1078"/>
      <c r="L63" s="1079"/>
      <c r="M63" s="1077"/>
      <c r="N63" s="1080" t="s">
        <v>232</v>
      </c>
      <c r="O63" s="1078"/>
      <c r="P63" s="1081"/>
      <c r="Q63" s="1076"/>
      <c r="R63" s="1082"/>
      <c r="S63" s="1078"/>
      <c r="T63" s="1078"/>
      <c r="U63" s="1083"/>
      <c r="V63" s="1082"/>
      <c r="W63" s="1078"/>
      <c r="X63" s="1078"/>
      <c r="Y63" s="1084"/>
      <c r="Z63" s="1085"/>
      <c r="AA63" s="1085"/>
      <c r="AB63" s="1085"/>
      <c r="AC63" s="1084"/>
      <c r="AD63" s="1077" t="s">
        <v>234</v>
      </c>
      <c r="AE63" s="1084"/>
      <c r="AF63" s="1084"/>
      <c r="AG63" s="1084"/>
      <c r="AH63" s="1084"/>
      <c r="AI63" s="1085" t="s">
        <v>233</v>
      </c>
      <c r="AJ63" s="817"/>
      <c r="AK63" s="1086" t="s">
        <v>102</v>
      </c>
      <c r="AL63" s="1077" t="s">
        <v>319</v>
      </c>
      <c r="AM63" s="1085" t="s">
        <v>235</v>
      </c>
      <c r="AN63" s="1087"/>
      <c r="AO63" s="1087"/>
      <c r="AP63" s="817"/>
      <c r="AQ63" s="1088"/>
      <c r="AR63" s="1089"/>
      <c r="AS63" s="1088"/>
      <c r="AT63" s="1089"/>
      <c r="AU63" s="1088"/>
    </row>
    <row r="64" spans="1:47" ht="14.25" hidden="1" customHeight="1" x14ac:dyDescent="0.2">
      <c r="A64" s="1336"/>
      <c r="B64" s="1090" t="s">
        <v>504</v>
      </c>
      <c r="C64" s="1091" t="s">
        <v>505</v>
      </c>
      <c r="D64" s="1092" t="s">
        <v>506</v>
      </c>
      <c r="E64" s="1093" t="s">
        <v>507</v>
      </c>
      <c r="F64" s="1094" t="s">
        <v>508</v>
      </c>
      <c r="G64" s="1094" t="s">
        <v>509</v>
      </c>
      <c r="H64" s="1093" t="s">
        <v>510</v>
      </c>
      <c r="I64" s="1093" t="s">
        <v>511</v>
      </c>
      <c r="J64" s="1093" t="s">
        <v>512</v>
      </c>
      <c r="K64" s="1094" t="s">
        <v>513</v>
      </c>
      <c r="L64" s="1095" t="s">
        <v>514</v>
      </c>
      <c r="M64" s="1093" t="s">
        <v>515</v>
      </c>
      <c r="N64" s="1096" t="s">
        <v>516</v>
      </c>
      <c r="O64" s="1094" t="s">
        <v>517</v>
      </c>
      <c r="P64" s="1097" t="s">
        <v>518</v>
      </c>
      <c r="Q64" s="1092" t="s">
        <v>519</v>
      </c>
      <c r="R64" s="1098" t="s">
        <v>520</v>
      </c>
      <c r="S64" s="1094" t="s">
        <v>521</v>
      </c>
      <c r="T64" s="1094" t="s">
        <v>522</v>
      </c>
      <c r="U64" s="1099" t="s">
        <v>523</v>
      </c>
      <c r="V64" s="1098" t="s">
        <v>524</v>
      </c>
      <c r="W64" s="1094" t="s">
        <v>525</v>
      </c>
      <c r="X64" s="1094" t="s">
        <v>526</v>
      </c>
      <c r="Y64" s="1100" t="s">
        <v>527</v>
      </c>
      <c r="Z64" s="1101" t="s">
        <v>528</v>
      </c>
      <c r="AA64" s="1101" t="s">
        <v>529</v>
      </c>
      <c r="AB64" s="1101" t="s">
        <v>530</v>
      </c>
      <c r="AC64" s="1100" t="s">
        <v>531</v>
      </c>
      <c r="AD64" s="1093" t="s">
        <v>532</v>
      </c>
      <c r="AE64" s="1100"/>
      <c r="AF64" s="1100"/>
      <c r="AG64" s="1100"/>
      <c r="AH64" s="1100" t="s">
        <v>536</v>
      </c>
      <c r="AI64" s="1101" t="s">
        <v>533</v>
      </c>
      <c r="AJ64" s="818"/>
      <c r="AK64" s="1102" t="s">
        <v>537</v>
      </c>
      <c r="AL64" s="1093" t="s">
        <v>534</v>
      </c>
      <c r="AM64" s="1101" t="s">
        <v>535</v>
      </c>
      <c r="AN64" s="1087"/>
      <c r="AO64" s="1087"/>
      <c r="AP64" s="818"/>
      <c r="AQ64" s="1092"/>
      <c r="AR64" s="1100"/>
      <c r="AS64" s="1092"/>
      <c r="AT64" s="1100"/>
      <c r="AU64" s="1092"/>
    </row>
    <row r="65" spans="1:47" ht="14.25" customHeight="1" x14ac:dyDescent="0.2">
      <c r="A65" s="1686" t="s">
        <v>624</v>
      </c>
      <c r="B65" s="1103">
        <v>2002</v>
      </c>
      <c r="C65" s="1104">
        <f>IF(ISNUMBER(C16),'Cover Page'!$D$32/1000000*'1 macro-mapping'!C16/'FX rate'!$C7,"")</f>
        <v>0</v>
      </c>
      <c r="D65" s="1105" t="str">
        <f>IF(ISNUMBER(D16),'Cover Page'!$D$32/1000000*'1 macro-mapping'!D16/'FX rate'!$C7,"")</f>
        <v/>
      </c>
      <c r="E65" s="1105">
        <f>IF(ISNUMBER(E16),'Cover Page'!$D$32/1000000*'1 macro-mapping'!E16/'FX rate'!$C7,"")</f>
        <v>0</v>
      </c>
      <c r="F65" s="1367" t="str">
        <f>IF(ISNUMBER(F16),'Cover Page'!$D$32/1000000*'1 macro-mapping'!F16/'FX rate'!$C7,"")</f>
        <v/>
      </c>
      <c r="G65" s="1367" t="str">
        <f>IF(ISNUMBER(G16),'Cover Page'!$D$32/1000000*'1 macro-mapping'!G16/'FX rate'!$C7,"")</f>
        <v/>
      </c>
      <c r="H65" s="1368" t="str">
        <f>IF(ISNUMBER(H16),'Cover Page'!$D$32/1000000*'1 macro-mapping'!H16/'FX rate'!$C7,"")</f>
        <v/>
      </c>
      <c r="I65" s="1368" t="str">
        <f>IF(ISNUMBER(I16),'Cover Page'!$D$32/1000000*'1 macro-mapping'!I16/'FX rate'!$C7,"")</f>
        <v/>
      </c>
      <c r="J65" s="1105" t="str">
        <f>IF(ISNUMBER(J16),'Cover Page'!$D$32/1000000*'1 macro-mapping'!J16/'FX rate'!$C7,"")</f>
        <v/>
      </c>
      <c r="K65" s="1367" t="str">
        <f>IF(ISNUMBER(K16),'Cover Page'!$D$32/1000000*'1 macro-mapping'!K16/'FX rate'!$C7,"")</f>
        <v/>
      </c>
      <c r="L65" s="1369" t="str">
        <f>IF(ISNUMBER(L16),'Cover Page'!$D$32/1000000*'1 macro-mapping'!L16/'FX rate'!$C7,"")</f>
        <v/>
      </c>
      <c r="M65" s="1105">
        <f>IF(ISNUMBER(M16),'Cover Page'!$D$32/1000000*'1 macro-mapping'!M16/'FX rate'!$C7,"")</f>
        <v>0</v>
      </c>
      <c r="N65" s="1370" t="str">
        <f>IF(ISNUMBER(N16),'Cover Page'!$D$32/1000000*'1 macro-mapping'!N16/'FX rate'!$C7,"")</f>
        <v/>
      </c>
      <c r="O65" s="1367" t="str">
        <f>IF(ISNUMBER(O16),'Cover Page'!$D$32/1000000*'1 macro-mapping'!O16/'FX rate'!$C7,"")</f>
        <v/>
      </c>
      <c r="P65" s="1371" t="str">
        <f>IF(ISNUMBER(P16),'Cover Page'!$D$32/1000000*'1 macro-mapping'!P16/'FX rate'!$C7,"")</f>
        <v/>
      </c>
      <c r="Q65" s="1105" t="str">
        <f>IF(ISNUMBER(Q16),'Cover Page'!$D$32/1000000*'1 macro-mapping'!Q16/'FX rate'!$C7,"")</f>
        <v/>
      </c>
      <c r="R65" s="1370" t="str">
        <f>IF(ISNUMBER(R16),'Cover Page'!$D$32/1000000*'1 macro-mapping'!R16/'FX rate'!$C7,"")</f>
        <v/>
      </c>
      <c r="S65" s="1367" t="str">
        <f>IF(ISNUMBER(S16),'Cover Page'!$D$32/1000000*'1 macro-mapping'!S16/'FX rate'!$C7,"")</f>
        <v/>
      </c>
      <c r="T65" s="1367" t="str">
        <f>IF(ISNUMBER(T16),'Cover Page'!$D$32/1000000*'1 macro-mapping'!T16/'FX rate'!$C7,"")</f>
        <v/>
      </c>
      <c r="U65" s="1372" t="str">
        <f>IF(ISNUMBER(U16),'Cover Page'!$D$32/1000000*'1 macro-mapping'!U16/'FX rate'!$C7,"")</f>
        <v/>
      </c>
      <c r="V65" s="1370" t="str">
        <f>IF(ISNUMBER(V16),'Cover Page'!$D$32/1000000*'1 macro-mapping'!V16/'FX rate'!$C7,"")</f>
        <v/>
      </c>
      <c r="W65" s="1367" t="str">
        <f>IF(ISNUMBER(W16),'Cover Page'!$D$32/1000000*'1 macro-mapping'!W16/'FX rate'!$C7,"")</f>
        <v/>
      </c>
      <c r="X65" s="1367" t="str">
        <f>IF(ISNUMBER(X16),'Cover Page'!$D$32/1000000*'1 macro-mapping'!X16/'FX rate'!$C7,"")</f>
        <v/>
      </c>
      <c r="Y65" s="1373" t="str">
        <f>IF(ISNUMBER(Y16),'Cover Page'!$D$32/1000000*'1 macro-mapping'!Y16/'FX rate'!$C7,"")</f>
        <v/>
      </c>
      <c r="Z65" s="1373" t="str">
        <f>IF(ISNUMBER(Z16),'Cover Page'!$D$32/1000000*'1 macro-mapping'!Z16/'FX rate'!$C7,"")</f>
        <v/>
      </c>
      <c r="AA65" s="1373" t="str">
        <f>IF(ISNUMBER(AA16),'Cover Page'!$D$32/1000000*'1 macro-mapping'!AA16/'FX rate'!$C7,"")</f>
        <v/>
      </c>
      <c r="AB65" s="1373" t="str">
        <f>IF(ISNUMBER(AB16),'Cover Page'!$D$32/1000000*'1 macro-mapping'!AB16/'FX rate'!$C7,"")</f>
        <v/>
      </c>
      <c r="AC65" s="1373" t="str">
        <f>IF(ISNUMBER(AC16),'Cover Page'!$D$32/1000000*'1 macro-mapping'!AC16/'FX rate'!$C7,"")</f>
        <v/>
      </c>
      <c r="AD65" s="1373" t="str">
        <f>IF(ISNUMBER(AD16),'Cover Page'!$D$32/1000000*'1 macro-mapping'!AD16/'FX rate'!$C7,"")</f>
        <v/>
      </c>
      <c r="AE65" s="1373" t="str">
        <f>IF(ISNUMBER(AE16),'Cover Page'!$D$32/1000000*'1 macro-mapping'!AE16/'FX rate'!$C7,"")</f>
        <v/>
      </c>
      <c r="AF65" s="1373" t="str">
        <f>IF(ISNUMBER(AF16),'Cover Page'!$D$32/1000000*'1 macro-mapping'!AF16/'FX rate'!$C7,"")</f>
        <v/>
      </c>
      <c r="AG65" s="1373" t="str">
        <f>IF(ISNUMBER(AG16),'Cover Page'!$D$32/1000000*'1 macro-mapping'!AG16/'FX rate'!$C7,"")</f>
        <v/>
      </c>
      <c r="AH65" s="1373" t="str">
        <f>IF(ISNUMBER(AH16),'Cover Page'!$D$32/1000000*'1 macro-mapping'!AH16/'FX rate'!$C7,"")</f>
        <v/>
      </c>
      <c r="AI65" s="1373" t="str">
        <f>IF(ISNUMBER(AI16),'Cover Page'!$D$32/1000000*'1 macro-mapping'!AI16/'FX rate'!$C7,"")</f>
        <v/>
      </c>
      <c r="AJ65" s="819"/>
      <c r="AK65" s="1373" t="str">
        <f>IF(ISNUMBER(AK16),'Cover Page'!$D$32/1000000*'1 macro-mapping'!AK16/'FX rate'!$C7,"")</f>
        <v/>
      </c>
      <c r="AL65" s="1374" t="str">
        <f>IF(ISNUMBER(AL16),'Cover Page'!$D$32/1000000*'1 macro-mapping'!AL16/'FX rate'!$C7,"")</f>
        <v/>
      </c>
      <c r="AM65" s="1375" t="str">
        <f>IF(ISNUMBER(AM16),'Cover Page'!$D$32/1000000*'1 macro-mapping'!AM16/'FX rate'!$C7,"")</f>
        <v/>
      </c>
      <c r="AN65" s="1375"/>
      <c r="AO65" s="1375" t="str">
        <f>IF(ISNUMBER(AO16),'Cover Page'!$D$32/1000000*'1 macro-mapping'!AO16/'FX rate'!$C7,"")</f>
        <v/>
      </c>
      <c r="AP65" s="819"/>
      <c r="AQ65" s="1375" t="str">
        <f>IF(ISNUMBER(AQ16),'Cover Page'!$D$32/1000000*'1 macro-mapping'!AQ16/'FX rate'!$C7,"")</f>
        <v/>
      </c>
      <c r="AR65" s="1375" t="str">
        <f>IF(ISNUMBER(AR16),'Cover Page'!$D$32/1000000*'1 macro-mapping'!AR16/'FX rate'!$C7,"")</f>
        <v/>
      </c>
      <c r="AS65" s="1375" t="str">
        <f>IF(ISNUMBER(AS16),'Cover Page'!$D$32/1000000*'1 macro-mapping'!AS16/'FX rate'!$C7,"")</f>
        <v/>
      </c>
      <c r="AT65" s="1375" t="str">
        <f>IF(ISNUMBER(AT16),'Cover Page'!$D$32/1000000*'1 macro-mapping'!AT16/'FX rate'!$C7,"")</f>
        <v/>
      </c>
      <c r="AU65" s="1375" t="str">
        <f>IF(ISNUMBER(AU16),'Cover Page'!$D$32/1000000*'1 macro-mapping'!AU16/'FX rate'!$C7,"")</f>
        <v/>
      </c>
    </row>
    <row r="66" spans="1:47" ht="14.25" customHeight="1" x14ac:dyDescent="0.2">
      <c r="A66" s="1686"/>
      <c r="B66" s="1106">
        <v>2003</v>
      </c>
      <c r="C66" s="1107">
        <f>IF(ISNUMBER(C17),'Cover Page'!$D$32/1000000*'1 macro-mapping'!C17/'FX rate'!$C8,"")</f>
        <v>0</v>
      </c>
      <c r="D66" s="1110" t="str">
        <f>IF(ISNUMBER(D17),'Cover Page'!$D$32/1000000*'1 macro-mapping'!D17/'FX rate'!$C8,"")</f>
        <v/>
      </c>
      <c r="E66" s="1108">
        <f>IF(ISNUMBER(E17),'Cover Page'!$D$32/1000000*'1 macro-mapping'!E17/'FX rate'!$C8,"")</f>
        <v>0</v>
      </c>
      <c r="F66" s="1376" t="str">
        <f>IF(ISNUMBER(F17),'Cover Page'!$D$32/1000000*'1 macro-mapping'!F17/'FX rate'!$C8,"")</f>
        <v/>
      </c>
      <c r="G66" s="1376" t="str">
        <f>IF(ISNUMBER(G17),'Cover Page'!$D$32/1000000*'1 macro-mapping'!G17/'FX rate'!$C8,"")</f>
        <v/>
      </c>
      <c r="H66" s="1377" t="str">
        <f>IF(ISNUMBER(H17),'Cover Page'!$D$32/1000000*'1 macro-mapping'!H17/'FX rate'!$C8,"")</f>
        <v/>
      </c>
      <c r="I66" s="1377" t="str">
        <f>IF(ISNUMBER(I17),'Cover Page'!$D$32/1000000*'1 macro-mapping'!I17/'FX rate'!$C8,"")</f>
        <v/>
      </c>
      <c r="J66" s="1110" t="str">
        <f>IF(ISNUMBER(J17),'Cover Page'!$D$32/1000000*'1 macro-mapping'!J17/'FX rate'!$C8,"")</f>
        <v/>
      </c>
      <c r="K66" s="1376" t="str">
        <f>IF(ISNUMBER(K17),'Cover Page'!$D$32/1000000*'1 macro-mapping'!K17/'FX rate'!$C8,"")</f>
        <v/>
      </c>
      <c r="L66" s="1378" t="str">
        <f>IF(ISNUMBER(L17),'Cover Page'!$D$32/1000000*'1 macro-mapping'!L17/'FX rate'!$C8,"")</f>
        <v/>
      </c>
      <c r="M66" s="1108">
        <f>IF(ISNUMBER(M17),'Cover Page'!$D$32/1000000*'1 macro-mapping'!M17/'FX rate'!$C8,"")</f>
        <v>0</v>
      </c>
      <c r="N66" s="1379" t="str">
        <f>IF(ISNUMBER(N17),'Cover Page'!$D$32/1000000*'1 macro-mapping'!N17/'FX rate'!$C8,"")</f>
        <v/>
      </c>
      <c r="O66" s="1376" t="str">
        <f>IF(ISNUMBER(O17),'Cover Page'!$D$32/1000000*'1 macro-mapping'!O17/'FX rate'!$C8,"")</f>
        <v/>
      </c>
      <c r="P66" s="1380" t="str">
        <f>IF(ISNUMBER(P17),'Cover Page'!$D$32/1000000*'1 macro-mapping'!P17/'FX rate'!$C8,"")</f>
        <v/>
      </c>
      <c r="Q66" s="1110" t="str">
        <f>IF(ISNUMBER(Q17),'Cover Page'!$D$32/1000000*'1 macro-mapping'!Q17/'FX rate'!$C8,"")</f>
        <v/>
      </c>
      <c r="R66" s="1381" t="str">
        <f>IF(ISNUMBER(R17),'Cover Page'!$D$32/1000000*'1 macro-mapping'!R17/'FX rate'!$C8,"")</f>
        <v/>
      </c>
      <c r="S66" s="1376" t="str">
        <f>IF(ISNUMBER(S17),'Cover Page'!$D$32/1000000*'1 macro-mapping'!S17/'FX rate'!$C8,"")</f>
        <v/>
      </c>
      <c r="T66" s="1376" t="str">
        <f>IF(ISNUMBER(T17),'Cover Page'!$D$32/1000000*'1 macro-mapping'!T17/'FX rate'!$C8,"")</f>
        <v/>
      </c>
      <c r="U66" s="1382" t="str">
        <f>IF(ISNUMBER(U17),'Cover Page'!$D$32/1000000*'1 macro-mapping'!U17/'FX rate'!$C8,"")</f>
        <v/>
      </c>
      <c r="V66" s="1381" t="str">
        <f>IF(ISNUMBER(V17),'Cover Page'!$D$32/1000000*'1 macro-mapping'!V17/'FX rate'!$C8,"")</f>
        <v/>
      </c>
      <c r="W66" s="1376" t="str">
        <f>IF(ISNUMBER(W17),'Cover Page'!$D$32/1000000*'1 macro-mapping'!W17/'FX rate'!$C8,"")</f>
        <v/>
      </c>
      <c r="X66" s="1376" t="str">
        <f>IF(ISNUMBER(X17),'Cover Page'!$D$32/1000000*'1 macro-mapping'!X17/'FX rate'!$C8,"")</f>
        <v/>
      </c>
      <c r="Y66" s="1383" t="str">
        <f>IF(ISNUMBER(Y17),'Cover Page'!$D$32/1000000*'1 macro-mapping'!Y17/'FX rate'!$C8,"")</f>
        <v/>
      </c>
      <c r="Z66" s="1383" t="str">
        <f>IF(ISNUMBER(Z17),'Cover Page'!$D$32/1000000*'1 macro-mapping'!Z17/'FX rate'!$C8,"")</f>
        <v/>
      </c>
      <c r="AA66" s="1383" t="str">
        <f>IF(ISNUMBER(AA17),'Cover Page'!$D$32/1000000*'1 macro-mapping'!AA17/'FX rate'!$C8,"")</f>
        <v/>
      </c>
      <c r="AB66" s="1383" t="str">
        <f>IF(ISNUMBER(AB17),'Cover Page'!$D$32/1000000*'1 macro-mapping'!AB17/'FX rate'!$C8,"")</f>
        <v/>
      </c>
      <c r="AC66" s="1383" t="str">
        <f>IF(ISNUMBER(AC17),'Cover Page'!$D$32/1000000*'1 macro-mapping'!AC17/'FX rate'!$C8,"")</f>
        <v/>
      </c>
      <c r="AD66" s="1383" t="str">
        <f>IF(ISNUMBER(AD17),'Cover Page'!$D$32/1000000*'1 macro-mapping'!AD17/'FX rate'!$C8,"")</f>
        <v/>
      </c>
      <c r="AE66" s="1383" t="str">
        <f>IF(ISNUMBER(AE17),'Cover Page'!$D$32/1000000*'1 macro-mapping'!AE17/'FX rate'!$C8,"")</f>
        <v/>
      </c>
      <c r="AF66" s="1383" t="str">
        <f>IF(ISNUMBER(AF17),'Cover Page'!$D$32/1000000*'1 macro-mapping'!AF17/'FX rate'!$C8,"")</f>
        <v/>
      </c>
      <c r="AG66" s="1383" t="str">
        <f>IF(ISNUMBER(AG17),'Cover Page'!$D$32/1000000*'1 macro-mapping'!AG17/'FX rate'!$C8,"")</f>
        <v/>
      </c>
      <c r="AH66" s="1383" t="str">
        <f>IF(ISNUMBER(AH17),'Cover Page'!$D$32/1000000*'1 macro-mapping'!AH17/'FX rate'!$C8,"")</f>
        <v/>
      </c>
      <c r="AI66" s="1383" t="str">
        <f>IF(ISNUMBER(AI17),'Cover Page'!$D$32/1000000*'1 macro-mapping'!AI17/'FX rate'!$C8,"")</f>
        <v/>
      </c>
      <c r="AJ66" s="819"/>
      <c r="AK66" s="1383" t="str">
        <f>IF(ISNUMBER(AK17),'Cover Page'!$D$32/1000000*'1 macro-mapping'!AK17/'FX rate'!$C8,"")</f>
        <v/>
      </c>
      <c r="AL66" s="1384" t="str">
        <f>IF(ISNUMBER(AL17),'Cover Page'!$D$32/1000000*'1 macro-mapping'!AL17/'FX rate'!$C8,"")</f>
        <v/>
      </c>
      <c r="AM66" s="1385" t="str">
        <f>IF(ISNUMBER(AM17),'Cover Page'!$D$32/1000000*'1 macro-mapping'!AM17/'FX rate'!$C8,"")</f>
        <v/>
      </c>
      <c r="AN66" s="1385"/>
      <c r="AO66" s="1385" t="str">
        <f>IF(ISNUMBER(AO17),'Cover Page'!$D$32/1000000*'1 macro-mapping'!AO17/'FX rate'!$C8,"")</f>
        <v/>
      </c>
      <c r="AP66" s="819"/>
      <c r="AQ66" s="1385" t="str">
        <f>IF(ISNUMBER(AQ17),'Cover Page'!$D$32/1000000*'1 macro-mapping'!AQ17/'FX rate'!$C8,"")</f>
        <v/>
      </c>
      <c r="AR66" s="1385" t="str">
        <f>IF(ISNUMBER(AR17),'Cover Page'!$D$32/1000000*'1 macro-mapping'!AR17/'FX rate'!$C8,"")</f>
        <v/>
      </c>
      <c r="AS66" s="1385" t="str">
        <f>IF(ISNUMBER(AS17),'Cover Page'!$D$32/1000000*'1 macro-mapping'!AS17/'FX rate'!$C8,"")</f>
        <v/>
      </c>
      <c r="AT66" s="1385" t="str">
        <f>IF(ISNUMBER(AT17),'Cover Page'!$D$32/1000000*'1 macro-mapping'!AT17/'FX rate'!$C8,"")</f>
        <v/>
      </c>
      <c r="AU66" s="1385" t="str">
        <f>IF(ISNUMBER(AU17),'Cover Page'!$D$32/1000000*'1 macro-mapping'!AU17/'FX rate'!$C8,"")</f>
        <v/>
      </c>
    </row>
    <row r="67" spans="1:47" ht="14.25" customHeight="1" x14ac:dyDescent="0.2">
      <c r="A67" s="1686"/>
      <c r="B67" s="1106">
        <v>2004</v>
      </c>
      <c r="C67" s="1107">
        <f>IF(ISNUMBER(C18),'Cover Page'!$D$32/1000000*'1 macro-mapping'!C18/'FX rate'!$C9,"")</f>
        <v>0</v>
      </c>
      <c r="D67" s="1110" t="str">
        <f>IF(ISNUMBER(D18),'Cover Page'!$D$32/1000000*'1 macro-mapping'!D18/'FX rate'!$C9,"")</f>
        <v/>
      </c>
      <c r="E67" s="1108">
        <f>IF(ISNUMBER(E18),'Cover Page'!$D$32/1000000*'1 macro-mapping'!E18/'FX rate'!$C9,"")</f>
        <v>0</v>
      </c>
      <c r="F67" s="1376" t="str">
        <f>IF(ISNUMBER(F18),'Cover Page'!$D$32/1000000*'1 macro-mapping'!F18/'FX rate'!$C9,"")</f>
        <v/>
      </c>
      <c r="G67" s="1376" t="str">
        <f>IF(ISNUMBER(G18),'Cover Page'!$D$32/1000000*'1 macro-mapping'!G18/'FX rate'!$C9,"")</f>
        <v/>
      </c>
      <c r="H67" s="1377" t="str">
        <f>IF(ISNUMBER(H18),'Cover Page'!$D$32/1000000*'1 macro-mapping'!H18/'FX rate'!$C9,"")</f>
        <v/>
      </c>
      <c r="I67" s="1377" t="str">
        <f>IF(ISNUMBER(I18),'Cover Page'!$D$32/1000000*'1 macro-mapping'!I18/'FX rate'!$C9,"")</f>
        <v/>
      </c>
      <c r="J67" s="1110" t="str">
        <f>IF(ISNUMBER(J18),'Cover Page'!$D$32/1000000*'1 macro-mapping'!J18/'FX rate'!$C9,"")</f>
        <v/>
      </c>
      <c r="K67" s="1376" t="str">
        <f>IF(ISNUMBER(K18),'Cover Page'!$D$32/1000000*'1 macro-mapping'!K18/'FX rate'!$C9,"")</f>
        <v/>
      </c>
      <c r="L67" s="1378" t="str">
        <f>IF(ISNUMBER(L18),'Cover Page'!$D$32/1000000*'1 macro-mapping'!L18/'FX rate'!$C9,"")</f>
        <v/>
      </c>
      <c r="M67" s="1108">
        <f>IF(ISNUMBER(M18),'Cover Page'!$D$32/1000000*'1 macro-mapping'!M18/'FX rate'!$C9,"")</f>
        <v>0</v>
      </c>
      <c r="N67" s="1379" t="str">
        <f>IF(ISNUMBER(N18),'Cover Page'!$D$32/1000000*'1 macro-mapping'!N18/'FX rate'!$C9,"")</f>
        <v/>
      </c>
      <c r="O67" s="1376" t="str">
        <f>IF(ISNUMBER(O18),'Cover Page'!$D$32/1000000*'1 macro-mapping'!O18/'FX rate'!$C9,"")</f>
        <v/>
      </c>
      <c r="P67" s="1380" t="str">
        <f>IF(ISNUMBER(P18),'Cover Page'!$D$32/1000000*'1 macro-mapping'!P18/'FX rate'!$C9,"")</f>
        <v/>
      </c>
      <c r="Q67" s="1110" t="str">
        <f>IF(ISNUMBER(Q18),'Cover Page'!$D$32/1000000*'1 macro-mapping'!Q18/'FX rate'!$C9,"")</f>
        <v/>
      </c>
      <c r="R67" s="1381" t="str">
        <f>IF(ISNUMBER(R18),'Cover Page'!$D$32/1000000*'1 macro-mapping'!R18/'FX rate'!$C9,"")</f>
        <v/>
      </c>
      <c r="S67" s="1376" t="str">
        <f>IF(ISNUMBER(S18),'Cover Page'!$D$32/1000000*'1 macro-mapping'!S18/'FX rate'!$C9,"")</f>
        <v/>
      </c>
      <c r="T67" s="1376" t="str">
        <f>IF(ISNUMBER(T18),'Cover Page'!$D$32/1000000*'1 macro-mapping'!T18/'FX rate'!$C9,"")</f>
        <v/>
      </c>
      <c r="U67" s="1382" t="str">
        <f>IF(ISNUMBER(U18),'Cover Page'!$D$32/1000000*'1 macro-mapping'!U18/'FX rate'!$C9,"")</f>
        <v/>
      </c>
      <c r="V67" s="1381" t="str">
        <f>IF(ISNUMBER(V18),'Cover Page'!$D$32/1000000*'1 macro-mapping'!V18/'FX rate'!$C9,"")</f>
        <v/>
      </c>
      <c r="W67" s="1376" t="str">
        <f>IF(ISNUMBER(W18),'Cover Page'!$D$32/1000000*'1 macro-mapping'!W18/'FX rate'!$C9,"")</f>
        <v/>
      </c>
      <c r="X67" s="1376" t="str">
        <f>IF(ISNUMBER(X18),'Cover Page'!$D$32/1000000*'1 macro-mapping'!X18/'FX rate'!$C9,"")</f>
        <v/>
      </c>
      <c r="Y67" s="1383" t="str">
        <f>IF(ISNUMBER(Y18),'Cover Page'!$D$32/1000000*'1 macro-mapping'!Y18/'FX rate'!$C9,"")</f>
        <v/>
      </c>
      <c r="Z67" s="1383" t="str">
        <f>IF(ISNUMBER(Z18),'Cover Page'!$D$32/1000000*'1 macro-mapping'!Z18/'FX rate'!$C9,"")</f>
        <v/>
      </c>
      <c r="AA67" s="1383" t="str">
        <f>IF(ISNUMBER(AA18),'Cover Page'!$D$32/1000000*'1 macro-mapping'!AA18/'FX rate'!$C9,"")</f>
        <v/>
      </c>
      <c r="AB67" s="1383" t="str">
        <f>IF(ISNUMBER(AB18),'Cover Page'!$D$32/1000000*'1 macro-mapping'!AB18/'FX rate'!$C9,"")</f>
        <v/>
      </c>
      <c r="AC67" s="1383" t="str">
        <f>IF(ISNUMBER(AC18),'Cover Page'!$D$32/1000000*'1 macro-mapping'!AC18/'FX rate'!$C9,"")</f>
        <v/>
      </c>
      <c r="AD67" s="1383" t="str">
        <f>IF(ISNUMBER(AD18),'Cover Page'!$D$32/1000000*'1 macro-mapping'!AD18/'FX rate'!$C9,"")</f>
        <v/>
      </c>
      <c r="AE67" s="1383" t="str">
        <f>IF(ISNUMBER(AE18),'Cover Page'!$D$32/1000000*'1 macro-mapping'!AE18/'FX rate'!$C9,"")</f>
        <v/>
      </c>
      <c r="AF67" s="1383" t="str">
        <f>IF(ISNUMBER(AF18),'Cover Page'!$D$32/1000000*'1 macro-mapping'!AF18/'FX rate'!$C9,"")</f>
        <v/>
      </c>
      <c r="AG67" s="1383" t="str">
        <f>IF(ISNUMBER(AG18),'Cover Page'!$D$32/1000000*'1 macro-mapping'!AG18/'FX rate'!$C9,"")</f>
        <v/>
      </c>
      <c r="AH67" s="1383" t="str">
        <f>IF(ISNUMBER(AH18),'Cover Page'!$D$32/1000000*'1 macro-mapping'!AH18/'FX rate'!$C9,"")</f>
        <v/>
      </c>
      <c r="AI67" s="1383" t="str">
        <f>IF(ISNUMBER(AI18),'Cover Page'!$D$32/1000000*'1 macro-mapping'!AI18/'FX rate'!$C9,"")</f>
        <v/>
      </c>
      <c r="AJ67" s="819"/>
      <c r="AK67" s="1383" t="str">
        <f>IF(ISNUMBER(AK18),'Cover Page'!$D$32/1000000*'1 macro-mapping'!AK18/'FX rate'!$C9,"")</f>
        <v/>
      </c>
      <c r="AL67" s="1384" t="str">
        <f>IF(ISNUMBER(AL18),'Cover Page'!$D$32/1000000*'1 macro-mapping'!AL18/'FX rate'!$C9,"")</f>
        <v/>
      </c>
      <c r="AM67" s="1385" t="str">
        <f>IF(ISNUMBER(AM18),'Cover Page'!$D$32/1000000*'1 macro-mapping'!AM18/'FX rate'!$C9,"")</f>
        <v/>
      </c>
      <c r="AN67" s="1385"/>
      <c r="AO67" s="1385" t="str">
        <f>IF(ISNUMBER(AO18),'Cover Page'!$D$32/1000000*'1 macro-mapping'!AO18/'FX rate'!$C9,"")</f>
        <v/>
      </c>
      <c r="AP67" s="704"/>
      <c r="AQ67" s="1385" t="str">
        <f>IF(ISNUMBER(AQ18),'Cover Page'!$D$32/1000000*'1 macro-mapping'!AQ18/'FX rate'!$C9,"")</f>
        <v/>
      </c>
      <c r="AR67" s="1385" t="str">
        <f>IF(ISNUMBER(AR18),'Cover Page'!$D$32/1000000*'1 macro-mapping'!AR18/'FX rate'!$C9,"")</f>
        <v/>
      </c>
      <c r="AS67" s="1385" t="str">
        <f>IF(ISNUMBER(AS18),'Cover Page'!$D$32/1000000*'1 macro-mapping'!AS18/'FX rate'!$C9,"")</f>
        <v/>
      </c>
      <c r="AT67" s="1385" t="str">
        <f>IF(ISNUMBER(AT18),'Cover Page'!$D$32/1000000*'1 macro-mapping'!AT18/'FX rate'!$C9,"")</f>
        <v/>
      </c>
      <c r="AU67" s="1385" t="str">
        <f>IF(ISNUMBER(AU18),'Cover Page'!$D$32/1000000*'1 macro-mapping'!AU18/'FX rate'!$C9,"")</f>
        <v/>
      </c>
    </row>
    <row r="68" spans="1:47" ht="14.25" customHeight="1" x14ac:dyDescent="0.2">
      <c r="A68" s="1686"/>
      <c r="B68" s="1106">
        <v>2005</v>
      </c>
      <c r="C68" s="1107">
        <f>IF(ISNUMBER(C19),'Cover Page'!$D$32/1000000*'1 macro-mapping'!C19/'FX rate'!$C10,"")</f>
        <v>0</v>
      </c>
      <c r="D68" s="1110" t="str">
        <f>IF(ISNUMBER(D19),'Cover Page'!$D$32/1000000*'1 macro-mapping'!D19/'FX rate'!$C10,"")</f>
        <v/>
      </c>
      <c r="E68" s="1108">
        <f>IF(ISNUMBER(E19),'Cover Page'!$D$32/1000000*'1 macro-mapping'!E19/'FX rate'!$C10,"")</f>
        <v>0</v>
      </c>
      <c r="F68" s="1376" t="str">
        <f>IF(ISNUMBER(F19),'Cover Page'!$D$32/1000000*'1 macro-mapping'!F19/'FX rate'!$C10,"")</f>
        <v/>
      </c>
      <c r="G68" s="1376" t="str">
        <f>IF(ISNUMBER(G19),'Cover Page'!$D$32/1000000*'1 macro-mapping'!G19/'FX rate'!$C10,"")</f>
        <v/>
      </c>
      <c r="H68" s="1377" t="str">
        <f>IF(ISNUMBER(H19),'Cover Page'!$D$32/1000000*'1 macro-mapping'!H19/'FX rate'!$C10,"")</f>
        <v/>
      </c>
      <c r="I68" s="1377" t="str">
        <f>IF(ISNUMBER(I19),'Cover Page'!$D$32/1000000*'1 macro-mapping'!I19/'FX rate'!$C10,"")</f>
        <v/>
      </c>
      <c r="J68" s="1110" t="str">
        <f>IF(ISNUMBER(J19),'Cover Page'!$D$32/1000000*'1 macro-mapping'!J19/'FX rate'!$C10,"")</f>
        <v/>
      </c>
      <c r="K68" s="1376" t="str">
        <f>IF(ISNUMBER(K19),'Cover Page'!$D$32/1000000*'1 macro-mapping'!K19/'FX rate'!$C10,"")</f>
        <v/>
      </c>
      <c r="L68" s="1378" t="str">
        <f>IF(ISNUMBER(L19),'Cover Page'!$D$32/1000000*'1 macro-mapping'!L19/'FX rate'!$C10,"")</f>
        <v/>
      </c>
      <c r="M68" s="1108">
        <f>IF(ISNUMBER(M19),'Cover Page'!$D$32/1000000*'1 macro-mapping'!M19/'FX rate'!$C10,"")</f>
        <v>0</v>
      </c>
      <c r="N68" s="1379" t="str">
        <f>IF(ISNUMBER(N19),'Cover Page'!$D$32/1000000*'1 macro-mapping'!N19/'FX rate'!$C10,"")</f>
        <v/>
      </c>
      <c r="O68" s="1376" t="str">
        <f>IF(ISNUMBER(O19),'Cover Page'!$D$32/1000000*'1 macro-mapping'!O19/'FX rate'!$C10,"")</f>
        <v/>
      </c>
      <c r="P68" s="1380" t="str">
        <f>IF(ISNUMBER(P19),'Cover Page'!$D$32/1000000*'1 macro-mapping'!P19/'FX rate'!$C10,"")</f>
        <v/>
      </c>
      <c r="Q68" s="1110" t="str">
        <f>IF(ISNUMBER(Q19),'Cover Page'!$D$32/1000000*'1 macro-mapping'!Q19/'FX rate'!$C10,"")</f>
        <v/>
      </c>
      <c r="R68" s="1381" t="str">
        <f>IF(ISNUMBER(R19),'Cover Page'!$D$32/1000000*'1 macro-mapping'!R19/'FX rate'!$C10,"")</f>
        <v/>
      </c>
      <c r="S68" s="1376" t="str">
        <f>IF(ISNUMBER(S19),'Cover Page'!$D$32/1000000*'1 macro-mapping'!S19/'FX rate'!$C10,"")</f>
        <v/>
      </c>
      <c r="T68" s="1376" t="str">
        <f>IF(ISNUMBER(T19),'Cover Page'!$D$32/1000000*'1 macro-mapping'!T19/'FX rate'!$C10,"")</f>
        <v/>
      </c>
      <c r="U68" s="1382" t="str">
        <f>IF(ISNUMBER(U19),'Cover Page'!$D$32/1000000*'1 macro-mapping'!U19/'FX rate'!$C10,"")</f>
        <v/>
      </c>
      <c r="V68" s="1381" t="str">
        <f>IF(ISNUMBER(V19),'Cover Page'!$D$32/1000000*'1 macro-mapping'!V19/'FX rate'!$C10,"")</f>
        <v/>
      </c>
      <c r="W68" s="1376" t="str">
        <f>IF(ISNUMBER(W19),'Cover Page'!$D$32/1000000*'1 macro-mapping'!W19/'FX rate'!$C10,"")</f>
        <v/>
      </c>
      <c r="X68" s="1376" t="str">
        <f>IF(ISNUMBER(X19),'Cover Page'!$D$32/1000000*'1 macro-mapping'!X19/'FX rate'!$C10,"")</f>
        <v/>
      </c>
      <c r="Y68" s="1383" t="str">
        <f>IF(ISNUMBER(Y19),'Cover Page'!$D$32/1000000*'1 macro-mapping'!Y19/'FX rate'!$C10,"")</f>
        <v/>
      </c>
      <c r="Z68" s="1383" t="str">
        <f>IF(ISNUMBER(Z19),'Cover Page'!$D$32/1000000*'1 macro-mapping'!Z19/'FX rate'!$C10,"")</f>
        <v/>
      </c>
      <c r="AA68" s="1383" t="str">
        <f>IF(ISNUMBER(AA19),'Cover Page'!$D$32/1000000*'1 macro-mapping'!AA19/'FX rate'!$C10,"")</f>
        <v/>
      </c>
      <c r="AB68" s="1383" t="str">
        <f>IF(ISNUMBER(AB19),'Cover Page'!$D$32/1000000*'1 macro-mapping'!AB19/'FX rate'!$C10,"")</f>
        <v/>
      </c>
      <c r="AC68" s="1383" t="str">
        <f>IF(ISNUMBER(AC19),'Cover Page'!$D$32/1000000*'1 macro-mapping'!AC19/'FX rate'!$C10,"")</f>
        <v/>
      </c>
      <c r="AD68" s="1383" t="str">
        <f>IF(ISNUMBER(AD19),'Cover Page'!$D$32/1000000*'1 macro-mapping'!AD19/'FX rate'!$C10,"")</f>
        <v/>
      </c>
      <c r="AE68" s="1383" t="str">
        <f>IF(ISNUMBER(AE19),'Cover Page'!$D$32/1000000*'1 macro-mapping'!AE19/'FX rate'!$C10,"")</f>
        <v/>
      </c>
      <c r="AF68" s="1383" t="str">
        <f>IF(ISNUMBER(AF19),'Cover Page'!$D$32/1000000*'1 macro-mapping'!AF19/'FX rate'!$C10,"")</f>
        <v/>
      </c>
      <c r="AG68" s="1383" t="str">
        <f>IF(ISNUMBER(AG19),'Cover Page'!$D$32/1000000*'1 macro-mapping'!AG19/'FX rate'!$C10,"")</f>
        <v/>
      </c>
      <c r="AH68" s="1383" t="str">
        <f>IF(ISNUMBER(AH19),'Cover Page'!$D$32/1000000*'1 macro-mapping'!AH19/'FX rate'!$C10,"")</f>
        <v/>
      </c>
      <c r="AI68" s="1383" t="str">
        <f>IF(ISNUMBER(AI19),'Cover Page'!$D$32/1000000*'1 macro-mapping'!AI19/'FX rate'!$C10,"")</f>
        <v/>
      </c>
      <c r="AJ68" s="704"/>
      <c r="AK68" s="1383" t="str">
        <f>IF(ISNUMBER(AK19),'Cover Page'!$D$32/1000000*'1 macro-mapping'!AK19/'FX rate'!$C10,"")</f>
        <v/>
      </c>
      <c r="AL68" s="1384" t="str">
        <f>IF(ISNUMBER(AL19),'Cover Page'!$D$32/1000000*'1 macro-mapping'!AL19/'FX rate'!$C10,"")</f>
        <v/>
      </c>
      <c r="AM68" s="1385" t="str">
        <f>IF(ISNUMBER(AM19),'Cover Page'!$D$32/1000000*'1 macro-mapping'!AM19/'FX rate'!$C10,"")</f>
        <v/>
      </c>
      <c r="AN68" s="1385"/>
      <c r="AO68" s="1385" t="str">
        <f>IF(ISNUMBER(AO19),'Cover Page'!$D$32/1000000*'1 macro-mapping'!AO19/'FX rate'!$C10,"")</f>
        <v/>
      </c>
      <c r="AP68" s="704"/>
      <c r="AQ68" s="1385" t="str">
        <f>IF(ISNUMBER(AQ19),'Cover Page'!$D$32/1000000*'1 macro-mapping'!AQ19/'FX rate'!$C10,"")</f>
        <v/>
      </c>
      <c r="AR68" s="1385" t="str">
        <f>IF(ISNUMBER(AR19),'Cover Page'!$D$32/1000000*'1 macro-mapping'!AR19/'FX rate'!$C10,"")</f>
        <v/>
      </c>
      <c r="AS68" s="1385" t="str">
        <f>IF(ISNUMBER(AS19),'Cover Page'!$D$32/1000000*'1 macro-mapping'!AS19/'FX rate'!$C10,"")</f>
        <v/>
      </c>
      <c r="AT68" s="1385" t="str">
        <f>IF(ISNUMBER(AT19),'Cover Page'!$D$32/1000000*'1 macro-mapping'!AT19/'FX rate'!$C10,"")</f>
        <v/>
      </c>
      <c r="AU68" s="1385" t="str">
        <f>IF(ISNUMBER(AU19),'Cover Page'!$D$32/1000000*'1 macro-mapping'!AU19/'FX rate'!$C10,"")</f>
        <v/>
      </c>
    </row>
    <row r="69" spans="1:47" ht="14.25" customHeight="1" x14ac:dyDescent="0.2">
      <c r="A69" s="1686"/>
      <c r="B69" s="1106">
        <v>2006</v>
      </c>
      <c r="C69" s="1107">
        <f>IF(ISNUMBER(C20),'Cover Page'!$D$32/1000000*'1 macro-mapping'!C20/'FX rate'!$C11,"")</f>
        <v>0</v>
      </c>
      <c r="D69" s="1110" t="str">
        <f>IF(ISNUMBER(D20),'Cover Page'!$D$32/1000000*'1 macro-mapping'!D20/'FX rate'!$C11,"")</f>
        <v/>
      </c>
      <c r="E69" s="1108">
        <f>IF(ISNUMBER(E20),'Cover Page'!$D$32/1000000*'1 macro-mapping'!E20/'FX rate'!$C11,"")</f>
        <v>0</v>
      </c>
      <c r="F69" s="1376" t="str">
        <f>IF(ISNUMBER(F20),'Cover Page'!$D$32/1000000*'1 macro-mapping'!F20/'FX rate'!$C11,"")</f>
        <v/>
      </c>
      <c r="G69" s="1376" t="str">
        <f>IF(ISNUMBER(G20),'Cover Page'!$D$32/1000000*'1 macro-mapping'!G20/'FX rate'!$C11,"")</f>
        <v/>
      </c>
      <c r="H69" s="1377" t="str">
        <f>IF(ISNUMBER(H20),'Cover Page'!$D$32/1000000*'1 macro-mapping'!H20/'FX rate'!$C11,"")</f>
        <v/>
      </c>
      <c r="I69" s="1377" t="str">
        <f>IF(ISNUMBER(I20),'Cover Page'!$D$32/1000000*'1 macro-mapping'!I20/'FX rate'!$C11,"")</f>
        <v/>
      </c>
      <c r="J69" s="1110" t="str">
        <f>IF(ISNUMBER(J20),'Cover Page'!$D$32/1000000*'1 macro-mapping'!J20/'FX rate'!$C11,"")</f>
        <v/>
      </c>
      <c r="K69" s="1376" t="str">
        <f>IF(ISNUMBER(K20),'Cover Page'!$D$32/1000000*'1 macro-mapping'!K20/'FX rate'!$C11,"")</f>
        <v/>
      </c>
      <c r="L69" s="1378" t="str">
        <f>IF(ISNUMBER(L20),'Cover Page'!$D$32/1000000*'1 macro-mapping'!L20/'FX rate'!$C11,"")</f>
        <v/>
      </c>
      <c r="M69" s="1108">
        <f>IF(ISNUMBER(M20),'Cover Page'!$D$32/1000000*'1 macro-mapping'!M20/'FX rate'!$C11,"")</f>
        <v>0</v>
      </c>
      <c r="N69" s="1379" t="str">
        <f>IF(ISNUMBER(N20),'Cover Page'!$D$32/1000000*'1 macro-mapping'!N20/'FX rate'!$C11,"")</f>
        <v/>
      </c>
      <c r="O69" s="1376" t="str">
        <f>IF(ISNUMBER(O20),'Cover Page'!$D$32/1000000*'1 macro-mapping'!O20/'FX rate'!$C11,"")</f>
        <v/>
      </c>
      <c r="P69" s="1380" t="str">
        <f>IF(ISNUMBER(P20),'Cover Page'!$D$32/1000000*'1 macro-mapping'!P20/'FX rate'!$C11,"")</f>
        <v/>
      </c>
      <c r="Q69" s="1110" t="str">
        <f>IF(ISNUMBER(Q20),'Cover Page'!$D$32/1000000*'1 macro-mapping'!Q20/'FX rate'!$C11,"")</f>
        <v/>
      </c>
      <c r="R69" s="1381" t="str">
        <f>IF(ISNUMBER(R20),'Cover Page'!$D$32/1000000*'1 macro-mapping'!R20/'FX rate'!$C11,"")</f>
        <v/>
      </c>
      <c r="S69" s="1376" t="str">
        <f>IF(ISNUMBER(S20),'Cover Page'!$D$32/1000000*'1 macro-mapping'!S20/'FX rate'!$C11,"")</f>
        <v/>
      </c>
      <c r="T69" s="1376" t="str">
        <f>IF(ISNUMBER(T20),'Cover Page'!$D$32/1000000*'1 macro-mapping'!T20/'FX rate'!$C11,"")</f>
        <v/>
      </c>
      <c r="U69" s="1382" t="str">
        <f>IF(ISNUMBER(U20),'Cover Page'!$D$32/1000000*'1 macro-mapping'!U20/'FX rate'!$C11,"")</f>
        <v/>
      </c>
      <c r="V69" s="1381" t="str">
        <f>IF(ISNUMBER(V20),'Cover Page'!$D$32/1000000*'1 macro-mapping'!V20/'FX rate'!$C11,"")</f>
        <v/>
      </c>
      <c r="W69" s="1376" t="str">
        <f>IF(ISNUMBER(W20),'Cover Page'!$D$32/1000000*'1 macro-mapping'!W20/'FX rate'!$C11,"")</f>
        <v/>
      </c>
      <c r="X69" s="1376" t="str">
        <f>IF(ISNUMBER(X20),'Cover Page'!$D$32/1000000*'1 macro-mapping'!X20/'FX rate'!$C11,"")</f>
        <v/>
      </c>
      <c r="Y69" s="1383" t="str">
        <f>IF(ISNUMBER(Y20),'Cover Page'!$D$32/1000000*'1 macro-mapping'!Y20/'FX rate'!$C11,"")</f>
        <v/>
      </c>
      <c r="Z69" s="1383" t="str">
        <f>IF(ISNUMBER(Z20),'Cover Page'!$D$32/1000000*'1 macro-mapping'!Z20/'FX rate'!$C11,"")</f>
        <v/>
      </c>
      <c r="AA69" s="1383" t="str">
        <f>IF(ISNUMBER(AA20),'Cover Page'!$D$32/1000000*'1 macro-mapping'!AA20/'FX rate'!$C11,"")</f>
        <v/>
      </c>
      <c r="AB69" s="1383" t="str">
        <f>IF(ISNUMBER(AB20),'Cover Page'!$D$32/1000000*'1 macro-mapping'!AB20/'FX rate'!$C11,"")</f>
        <v/>
      </c>
      <c r="AC69" s="1383" t="str">
        <f>IF(ISNUMBER(AC20),'Cover Page'!$D$32/1000000*'1 macro-mapping'!AC20/'FX rate'!$C11,"")</f>
        <v/>
      </c>
      <c r="AD69" s="1383" t="str">
        <f>IF(ISNUMBER(AD20),'Cover Page'!$D$32/1000000*'1 macro-mapping'!AD20/'FX rate'!$C11,"")</f>
        <v/>
      </c>
      <c r="AE69" s="1383" t="str">
        <f>IF(ISNUMBER(AE20),'Cover Page'!$D$32/1000000*'1 macro-mapping'!AE20/'FX rate'!$C11,"")</f>
        <v/>
      </c>
      <c r="AF69" s="1383" t="str">
        <f>IF(ISNUMBER(AF20),'Cover Page'!$D$32/1000000*'1 macro-mapping'!AF20/'FX rate'!$C11,"")</f>
        <v/>
      </c>
      <c r="AG69" s="1383" t="str">
        <f>IF(ISNUMBER(AG20),'Cover Page'!$D$32/1000000*'1 macro-mapping'!AG20/'FX rate'!$C11,"")</f>
        <v/>
      </c>
      <c r="AH69" s="1383" t="str">
        <f>IF(ISNUMBER(AH20),'Cover Page'!$D$32/1000000*'1 macro-mapping'!AH20/'FX rate'!$C11,"")</f>
        <v/>
      </c>
      <c r="AI69" s="1383" t="str">
        <f>IF(ISNUMBER(AI20),'Cover Page'!$D$32/1000000*'1 macro-mapping'!AI20/'FX rate'!$C11,"")</f>
        <v/>
      </c>
      <c r="AJ69" s="704"/>
      <c r="AK69" s="1383" t="str">
        <f>IF(ISNUMBER(AK20),'Cover Page'!$D$32/1000000*'1 macro-mapping'!AK20/'FX rate'!$C11,"")</f>
        <v/>
      </c>
      <c r="AL69" s="1384" t="str">
        <f>IF(ISNUMBER(AL20),'Cover Page'!$D$32/1000000*'1 macro-mapping'!AL20/'FX rate'!$C11,"")</f>
        <v/>
      </c>
      <c r="AM69" s="1385" t="str">
        <f>IF(ISNUMBER(AM20),'Cover Page'!$D$32/1000000*'1 macro-mapping'!AM20/'FX rate'!$C11,"")</f>
        <v/>
      </c>
      <c r="AN69" s="1385"/>
      <c r="AO69" s="1385" t="str">
        <f>IF(ISNUMBER(AO20),'Cover Page'!$D$32/1000000*'1 macro-mapping'!AO20/'FX rate'!$C11,"")</f>
        <v/>
      </c>
      <c r="AP69" s="704"/>
      <c r="AQ69" s="1385" t="str">
        <f>IF(ISNUMBER(AQ20),'Cover Page'!$D$32/1000000*'1 macro-mapping'!AQ20/'FX rate'!$C11,"")</f>
        <v/>
      </c>
      <c r="AR69" s="1385" t="str">
        <f>IF(ISNUMBER(AR20),'Cover Page'!$D$32/1000000*'1 macro-mapping'!AR20/'FX rate'!$C11,"")</f>
        <v/>
      </c>
      <c r="AS69" s="1385" t="str">
        <f>IF(ISNUMBER(AS20),'Cover Page'!$D$32/1000000*'1 macro-mapping'!AS20/'FX rate'!$C11,"")</f>
        <v/>
      </c>
      <c r="AT69" s="1385" t="str">
        <f>IF(ISNUMBER(AT20),'Cover Page'!$D$32/1000000*'1 macro-mapping'!AT20/'FX rate'!$C11,"")</f>
        <v/>
      </c>
      <c r="AU69" s="1385" t="str">
        <f>IF(ISNUMBER(AU20),'Cover Page'!$D$32/1000000*'1 macro-mapping'!AU20/'FX rate'!$C11,"")</f>
        <v/>
      </c>
    </row>
    <row r="70" spans="1:47" ht="14.25" customHeight="1" x14ac:dyDescent="0.2">
      <c r="A70" s="1686"/>
      <c r="B70" s="1106">
        <v>2007</v>
      </c>
      <c r="C70" s="1107">
        <f>IF(ISNUMBER(C21),'Cover Page'!$D$32/1000000*'1 macro-mapping'!C21/'FX rate'!$C12,"")</f>
        <v>0</v>
      </c>
      <c r="D70" s="1110" t="str">
        <f>IF(ISNUMBER(D21),'Cover Page'!$D$32/1000000*'1 macro-mapping'!D21/'FX rate'!$C12,"")</f>
        <v/>
      </c>
      <c r="E70" s="1108">
        <f>IF(ISNUMBER(E21),'Cover Page'!$D$32/1000000*'1 macro-mapping'!E21/'FX rate'!$C12,"")</f>
        <v>0</v>
      </c>
      <c r="F70" s="1376" t="str">
        <f>IF(ISNUMBER(F21),'Cover Page'!$D$32/1000000*'1 macro-mapping'!F21/'FX rate'!$C12,"")</f>
        <v/>
      </c>
      <c r="G70" s="1376" t="str">
        <f>IF(ISNUMBER(G21),'Cover Page'!$D$32/1000000*'1 macro-mapping'!G21/'FX rate'!$C12,"")</f>
        <v/>
      </c>
      <c r="H70" s="1377" t="str">
        <f>IF(ISNUMBER(H21),'Cover Page'!$D$32/1000000*'1 macro-mapping'!H21/'FX rate'!$C12,"")</f>
        <v/>
      </c>
      <c r="I70" s="1377" t="str">
        <f>IF(ISNUMBER(I21),'Cover Page'!$D$32/1000000*'1 macro-mapping'!I21/'FX rate'!$C12,"")</f>
        <v/>
      </c>
      <c r="J70" s="1110" t="str">
        <f>IF(ISNUMBER(J21),'Cover Page'!$D$32/1000000*'1 macro-mapping'!J21/'FX rate'!$C12,"")</f>
        <v/>
      </c>
      <c r="K70" s="1376" t="str">
        <f>IF(ISNUMBER(K21),'Cover Page'!$D$32/1000000*'1 macro-mapping'!K21/'FX rate'!$C12,"")</f>
        <v/>
      </c>
      <c r="L70" s="1378" t="str">
        <f>IF(ISNUMBER(L21),'Cover Page'!$D$32/1000000*'1 macro-mapping'!L21/'FX rate'!$C12,"")</f>
        <v/>
      </c>
      <c r="M70" s="1108">
        <f>IF(ISNUMBER(M21),'Cover Page'!$D$32/1000000*'1 macro-mapping'!M21/'FX rate'!$C12,"")</f>
        <v>0</v>
      </c>
      <c r="N70" s="1379" t="str">
        <f>IF(ISNUMBER(N21),'Cover Page'!$D$32/1000000*'1 macro-mapping'!N21/'FX rate'!$C12,"")</f>
        <v/>
      </c>
      <c r="O70" s="1376" t="str">
        <f>IF(ISNUMBER(O21),'Cover Page'!$D$32/1000000*'1 macro-mapping'!O21/'FX rate'!$C12,"")</f>
        <v/>
      </c>
      <c r="P70" s="1380" t="str">
        <f>IF(ISNUMBER(P21),'Cover Page'!$D$32/1000000*'1 macro-mapping'!P21/'FX rate'!$C12,"")</f>
        <v/>
      </c>
      <c r="Q70" s="1110" t="str">
        <f>IF(ISNUMBER(Q21),'Cover Page'!$D$32/1000000*'1 macro-mapping'!Q21/'FX rate'!$C12,"")</f>
        <v/>
      </c>
      <c r="R70" s="1381" t="str">
        <f>IF(ISNUMBER(R21),'Cover Page'!$D$32/1000000*'1 macro-mapping'!R21/'FX rate'!$C12,"")</f>
        <v/>
      </c>
      <c r="S70" s="1376" t="str">
        <f>IF(ISNUMBER(S21),'Cover Page'!$D$32/1000000*'1 macro-mapping'!S21/'FX rate'!$C12,"")</f>
        <v/>
      </c>
      <c r="T70" s="1376" t="str">
        <f>IF(ISNUMBER(T21),'Cover Page'!$D$32/1000000*'1 macro-mapping'!T21/'FX rate'!$C12,"")</f>
        <v/>
      </c>
      <c r="U70" s="1382" t="str">
        <f>IF(ISNUMBER(U21),'Cover Page'!$D$32/1000000*'1 macro-mapping'!U21/'FX rate'!$C12,"")</f>
        <v/>
      </c>
      <c r="V70" s="1381" t="str">
        <f>IF(ISNUMBER(V21),'Cover Page'!$D$32/1000000*'1 macro-mapping'!V21/'FX rate'!$C12,"")</f>
        <v/>
      </c>
      <c r="W70" s="1376" t="str">
        <f>IF(ISNUMBER(W21),'Cover Page'!$D$32/1000000*'1 macro-mapping'!W21/'FX rate'!$C12,"")</f>
        <v/>
      </c>
      <c r="X70" s="1376" t="str">
        <f>IF(ISNUMBER(X21),'Cover Page'!$D$32/1000000*'1 macro-mapping'!X21/'FX rate'!$C12,"")</f>
        <v/>
      </c>
      <c r="Y70" s="1383" t="str">
        <f>IF(ISNUMBER(Y21),'Cover Page'!$D$32/1000000*'1 macro-mapping'!Y21/'FX rate'!$C12,"")</f>
        <v/>
      </c>
      <c r="Z70" s="1383" t="str">
        <f>IF(ISNUMBER(Z21),'Cover Page'!$D$32/1000000*'1 macro-mapping'!Z21/'FX rate'!$C12,"")</f>
        <v/>
      </c>
      <c r="AA70" s="1383" t="str">
        <f>IF(ISNUMBER(AA21),'Cover Page'!$D$32/1000000*'1 macro-mapping'!AA21/'FX rate'!$C12,"")</f>
        <v/>
      </c>
      <c r="AB70" s="1383" t="str">
        <f>IF(ISNUMBER(AB21),'Cover Page'!$D$32/1000000*'1 macro-mapping'!AB21/'FX rate'!$C12,"")</f>
        <v/>
      </c>
      <c r="AC70" s="1383" t="str">
        <f>IF(ISNUMBER(AC21),'Cover Page'!$D$32/1000000*'1 macro-mapping'!AC21/'FX rate'!$C12,"")</f>
        <v/>
      </c>
      <c r="AD70" s="1383" t="str">
        <f>IF(ISNUMBER(AD21),'Cover Page'!$D$32/1000000*'1 macro-mapping'!AD21/'FX rate'!$C12,"")</f>
        <v/>
      </c>
      <c r="AE70" s="1383" t="str">
        <f>IF(ISNUMBER(AE21),'Cover Page'!$D$32/1000000*'1 macro-mapping'!AE21/'FX rate'!$C12,"")</f>
        <v/>
      </c>
      <c r="AF70" s="1383" t="str">
        <f>IF(ISNUMBER(AF21),'Cover Page'!$D$32/1000000*'1 macro-mapping'!AF21/'FX rate'!$C12,"")</f>
        <v/>
      </c>
      <c r="AG70" s="1383" t="str">
        <f>IF(ISNUMBER(AG21),'Cover Page'!$D$32/1000000*'1 macro-mapping'!AG21/'FX rate'!$C12,"")</f>
        <v/>
      </c>
      <c r="AH70" s="1383" t="str">
        <f>IF(ISNUMBER(AH21),'Cover Page'!$D$32/1000000*'1 macro-mapping'!AH21/'FX rate'!$C12,"")</f>
        <v/>
      </c>
      <c r="AI70" s="1383" t="str">
        <f>IF(ISNUMBER(AI21),'Cover Page'!$D$32/1000000*'1 macro-mapping'!AI21/'FX rate'!$C12,"")</f>
        <v/>
      </c>
      <c r="AJ70" s="704"/>
      <c r="AK70" s="1383" t="str">
        <f>IF(ISNUMBER(AK21),'Cover Page'!$D$32/1000000*'1 macro-mapping'!AK21/'FX rate'!$C12,"")</f>
        <v/>
      </c>
      <c r="AL70" s="1384" t="str">
        <f>IF(ISNUMBER(AL21),'Cover Page'!$D$32/1000000*'1 macro-mapping'!AL21/'FX rate'!$C12,"")</f>
        <v/>
      </c>
      <c r="AM70" s="1385" t="str">
        <f>IF(ISNUMBER(AM21),'Cover Page'!$D$32/1000000*'1 macro-mapping'!AM21/'FX rate'!$C12,"")</f>
        <v/>
      </c>
      <c r="AN70" s="1385"/>
      <c r="AO70" s="1385" t="str">
        <f>IF(ISNUMBER(AO21),'Cover Page'!$D$32/1000000*'1 macro-mapping'!AO21/'FX rate'!$C12,"")</f>
        <v/>
      </c>
      <c r="AP70" s="704"/>
      <c r="AQ70" s="1385" t="str">
        <f>IF(ISNUMBER(AQ21),'Cover Page'!$D$32/1000000*'1 macro-mapping'!AQ21/'FX rate'!$C12,"")</f>
        <v/>
      </c>
      <c r="AR70" s="1385" t="str">
        <f>IF(ISNUMBER(AR21),'Cover Page'!$D$32/1000000*'1 macro-mapping'!AR21/'FX rate'!$C12,"")</f>
        <v/>
      </c>
      <c r="AS70" s="1385" t="str">
        <f>IF(ISNUMBER(AS21),'Cover Page'!$D$32/1000000*'1 macro-mapping'!AS21/'FX rate'!$C12,"")</f>
        <v/>
      </c>
      <c r="AT70" s="1385" t="str">
        <f>IF(ISNUMBER(AT21),'Cover Page'!$D$32/1000000*'1 macro-mapping'!AT21/'FX rate'!$C12,"")</f>
        <v/>
      </c>
      <c r="AU70" s="1385" t="str">
        <f>IF(ISNUMBER(AU21),'Cover Page'!$D$32/1000000*'1 macro-mapping'!AU21/'FX rate'!$C12,"")</f>
        <v/>
      </c>
    </row>
    <row r="71" spans="1:47" ht="14.25" customHeight="1" x14ac:dyDescent="0.2">
      <c r="A71" s="1686"/>
      <c r="B71" s="1106">
        <v>2008</v>
      </c>
      <c r="C71" s="1107">
        <f>IF(ISNUMBER(C22),'Cover Page'!$D$32/1000000*'1 macro-mapping'!C22/'FX rate'!$C13,"")</f>
        <v>0</v>
      </c>
      <c r="D71" s="1110" t="str">
        <f>IF(ISNUMBER(D22),'Cover Page'!$D$32/1000000*'1 macro-mapping'!D22/'FX rate'!$C13,"")</f>
        <v/>
      </c>
      <c r="E71" s="1108">
        <f>IF(ISNUMBER(E22),'Cover Page'!$D$32/1000000*'1 macro-mapping'!E22/'FX rate'!$C13,"")</f>
        <v>0</v>
      </c>
      <c r="F71" s="1376" t="str">
        <f>IF(ISNUMBER(F22),'Cover Page'!$D$32/1000000*'1 macro-mapping'!F22/'FX rate'!$C13,"")</f>
        <v/>
      </c>
      <c r="G71" s="1376" t="str">
        <f>IF(ISNUMBER(G22),'Cover Page'!$D$32/1000000*'1 macro-mapping'!G22/'FX rate'!$C13,"")</f>
        <v/>
      </c>
      <c r="H71" s="1377" t="str">
        <f>IF(ISNUMBER(H22),'Cover Page'!$D$32/1000000*'1 macro-mapping'!H22/'FX rate'!$C13,"")</f>
        <v/>
      </c>
      <c r="I71" s="1377" t="str">
        <f>IF(ISNUMBER(I22),'Cover Page'!$D$32/1000000*'1 macro-mapping'!I22/'FX rate'!$C13,"")</f>
        <v/>
      </c>
      <c r="J71" s="1110" t="str">
        <f>IF(ISNUMBER(J22),'Cover Page'!$D$32/1000000*'1 macro-mapping'!J22/'FX rate'!$C13,"")</f>
        <v/>
      </c>
      <c r="K71" s="1376" t="str">
        <f>IF(ISNUMBER(K22),'Cover Page'!$D$32/1000000*'1 macro-mapping'!K22/'FX rate'!$C13,"")</f>
        <v/>
      </c>
      <c r="L71" s="1378" t="str">
        <f>IF(ISNUMBER(L22),'Cover Page'!$D$32/1000000*'1 macro-mapping'!L22/'FX rate'!$C13,"")</f>
        <v/>
      </c>
      <c r="M71" s="1108">
        <f>IF(ISNUMBER(M22),'Cover Page'!$D$32/1000000*'1 macro-mapping'!M22/'FX rate'!$C13,"")</f>
        <v>0</v>
      </c>
      <c r="N71" s="1379" t="str">
        <f>IF(ISNUMBER(N22),'Cover Page'!$D$32/1000000*'1 macro-mapping'!N22/'FX rate'!$C13,"")</f>
        <v/>
      </c>
      <c r="O71" s="1376" t="str">
        <f>IF(ISNUMBER(O22),'Cover Page'!$D$32/1000000*'1 macro-mapping'!O22/'FX rate'!$C13,"")</f>
        <v/>
      </c>
      <c r="P71" s="1380" t="str">
        <f>IF(ISNUMBER(P22),'Cover Page'!$D$32/1000000*'1 macro-mapping'!P22/'FX rate'!$C13,"")</f>
        <v/>
      </c>
      <c r="Q71" s="1110" t="str">
        <f>IF(ISNUMBER(Q22),'Cover Page'!$D$32/1000000*'1 macro-mapping'!Q22/'FX rate'!$C13,"")</f>
        <v/>
      </c>
      <c r="R71" s="1381" t="str">
        <f>IF(ISNUMBER(R22),'Cover Page'!$D$32/1000000*'1 macro-mapping'!R22/'FX rate'!$C13,"")</f>
        <v/>
      </c>
      <c r="S71" s="1376" t="str">
        <f>IF(ISNUMBER(S22),'Cover Page'!$D$32/1000000*'1 macro-mapping'!S22/'FX rate'!$C13,"")</f>
        <v/>
      </c>
      <c r="T71" s="1376" t="str">
        <f>IF(ISNUMBER(T22),'Cover Page'!$D$32/1000000*'1 macro-mapping'!T22/'FX rate'!$C13,"")</f>
        <v/>
      </c>
      <c r="U71" s="1382" t="str">
        <f>IF(ISNUMBER(U22),'Cover Page'!$D$32/1000000*'1 macro-mapping'!U22/'FX rate'!$C13,"")</f>
        <v/>
      </c>
      <c r="V71" s="1381" t="str">
        <f>IF(ISNUMBER(V22),'Cover Page'!$D$32/1000000*'1 macro-mapping'!V22/'FX rate'!$C13,"")</f>
        <v/>
      </c>
      <c r="W71" s="1376" t="str">
        <f>IF(ISNUMBER(W22),'Cover Page'!$D$32/1000000*'1 macro-mapping'!W22/'FX rate'!$C13,"")</f>
        <v/>
      </c>
      <c r="X71" s="1376" t="str">
        <f>IF(ISNUMBER(X22),'Cover Page'!$D$32/1000000*'1 macro-mapping'!X22/'FX rate'!$C13,"")</f>
        <v/>
      </c>
      <c r="Y71" s="1383" t="str">
        <f>IF(ISNUMBER(Y22),'Cover Page'!$D$32/1000000*'1 macro-mapping'!Y22/'FX rate'!$C13,"")</f>
        <v/>
      </c>
      <c r="Z71" s="1383" t="str">
        <f>IF(ISNUMBER(Z22),'Cover Page'!$D$32/1000000*'1 macro-mapping'!Z22/'FX rate'!$C13,"")</f>
        <v/>
      </c>
      <c r="AA71" s="1383" t="str">
        <f>IF(ISNUMBER(AA22),'Cover Page'!$D$32/1000000*'1 macro-mapping'!AA22/'FX rate'!$C13,"")</f>
        <v/>
      </c>
      <c r="AB71" s="1383" t="str">
        <f>IF(ISNUMBER(AB22),'Cover Page'!$D$32/1000000*'1 macro-mapping'!AB22/'FX rate'!$C13,"")</f>
        <v/>
      </c>
      <c r="AC71" s="1383" t="str">
        <f>IF(ISNUMBER(AC22),'Cover Page'!$D$32/1000000*'1 macro-mapping'!AC22/'FX rate'!$C13,"")</f>
        <v/>
      </c>
      <c r="AD71" s="1383" t="str">
        <f>IF(ISNUMBER(AD22),'Cover Page'!$D$32/1000000*'1 macro-mapping'!AD22/'FX rate'!$C13,"")</f>
        <v/>
      </c>
      <c r="AE71" s="1383" t="str">
        <f>IF(ISNUMBER(AE22),'Cover Page'!$D$32/1000000*'1 macro-mapping'!AE22/'FX rate'!$C13,"")</f>
        <v/>
      </c>
      <c r="AF71" s="1383" t="str">
        <f>IF(ISNUMBER(AF22),'Cover Page'!$D$32/1000000*'1 macro-mapping'!AF22/'FX rate'!$C13,"")</f>
        <v/>
      </c>
      <c r="AG71" s="1383" t="str">
        <f>IF(ISNUMBER(AG22),'Cover Page'!$D$32/1000000*'1 macro-mapping'!AG22/'FX rate'!$C13,"")</f>
        <v/>
      </c>
      <c r="AH71" s="1383" t="str">
        <f>IF(ISNUMBER(AH22),'Cover Page'!$D$32/1000000*'1 macro-mapping'!AH22/'FX rate'!$C13,"")</f>
        <v/>
      </c>
      <c r="AI71" s="1383" t="str">
        <f>IF(ISNUMBER(AI22),'Cover Page'!$D$32/1000000*'1 macro-mapping'!AI22/'FX rate'!$C13,"")</f>
        <v/>
      </c>
      <c r="AJ71" s="704"/>
      <c r="AK71" s="1383" t="str">
        <f>IF(ISNUMBER(AK22),'Cover Page'!$D$32/1000000*'1 macro-mapping'!AK22/'FX rate'!$C13,"")</f>
        <v/>
      </c>
      <c r="AL71" s="1384" t="str">
        <f>IF(ISNUMBER(AL22),'Cover Page'!$D$32/1000000*'1 macro-mapping'!AL22/'FX rate'!$C13,"")</f>
        <v/>
      </c>
      <c r="AM71" s="1385" t="str">
        <f>IF(ISNUMBER(AM22),'Cover Page'!$D$32/1000000*'1 macro-mapping'!AM22/'FX rate'!$C13,"")</f>
        <v/>
      </c>
      <c r="AN71" s="1385"/>
      <c r="AO71" s="1385" t="str">
        <f>IF(ISNUMBER(AO22),'Cover Page'!$D$32/1000000*'1 macro-mapping'!AO22/'FX rate'!$C13,"")</f>
        <v/>
      </c>
      <c r="AP71" s="704"/>
      <c r="AQ71" s="1385" t="str">
        <f>IF(ISNUMBER(AQ22),'Cover Page'!$D$32/1000000*'1 macro-mapping'!AQ22/'FX rate'!$C13,"")</f>
        <v/>
      </c>
      <c r="AR71" s="1385" t="str">
        <f>IF(ISNUMBER(AR22),'Cover Page'!$D$32/1000000*'1 macro-mapping'!AR22/'FX rate'!$C13,"")</f>
        <v/>
      </c>
      <c r="AS71" s="1385" t="str">
        <f>IF(ISNUMBER(AS22),'Cover Page'!$D$32/1000000*'1 macro-mapping'!AS22/'FX rate'!$C13,"")</f>
        <v/>
      </c>
      <c r="AT71" s="1385" t="str">
        <f>IF(ISNUMBER(AT22),'Cover Page'!$D$32/1000000*'1 macro-mapping'!AT22/'FX rate'!$C13,"")</f>
        <v/>
      </c>
      <c r="AU71" s="1385" t="str">
        <f>IF(ISNUMBER(AU22),'Cover Page'!$D$32/1000000*'1 macro-mapping'!AU22/'FX rate'!$C13,"")</f>
        <v/>
      </c>
    </row>
    <row r="72" spans="1:47" ht="14.25" customHeight="1" x14ac:dyDescent="0.2">
      <c r="A72" s="1686"/>
      <c r="B72" s="1106">
        <v>2009</v>
      </c>
      <c r="C72" s="1107">
        <f>IF(ISNUMBER(C23),'Cover Page'!$D$32/1000000*'1 macro-mapping'!C23/'FX rate'!$C14,"")</f>
        <v>0</v>
      </c>
      <c r="D72" s="1110" t="str">
        <f>IF(ISNUMBER(D23),'Cover Page'!$D$32/1000000*'1 macro-mapping'!D23/'FX rate'!$C14,"")</f>
        <v/>
      </c>
      <c r="E72" s="1108">
        <f>IF(ISNUMBER(E23),'Cover Page'!$D$32/1000000*'1 macro-mapping'!E23/'FX rate'!$C14,"")</f>
        <v>0</v>
      </c>
      <c r="F72" s="1376" t="str">
        <f>IF(ISNUMBER(F23),'Cover Page'!$D$32/1000000*'1 macro-mapping'!F23/'FX rate'!$C14,"")</f>
        <v/>
      </c>
      <c r="G72" s="1376" t="str">
        <f>IF(ISNUMBER(G23),'Cover Page'!$D$32/1000000*'1 macro-mapping'!G23/'FX rate'!$C14,"")</f>
        <v/>
      </c>
      <c r="H72" s="1377" t="str">
        <f>IF(ISNUMBER(H23),'Cover Page'!$D$32/1000000*'1 macro-mapping'!H23/'FX rate'!$C14,"")</f>
        <v/>
      </c>
      <c r="I72" s="1377" t="str">
        <f>IF(ISNUMBER(I23),'Cover Page'!$D$32/1000000*'1 macro-mapping'!I23/'FX rate'!$C14,"")</f>
        <v/>
      </c>
      <c r="J72" s="1110" t="str">
        <f>IF(ISNUMBER(J23),'Cover Page'!$D$32/1000000*'1 macro-mapping'!J23/'FX rate'!$C14,"")</f>
        <v/>
      </c>
      <c r="K72" s="1376" t="str">
        <f>IF(ISNUMBER(K23),'Cover Page'!$D$32/1000000*'1 macro-mapping'!K23/'FX rate'!$C14,"")</f>
        <v/>
      </c>
      <c r="L72" s="1378" t="str">
        <f>IF(ISNUMBER(L23),'Cover Page'!$D$32/1000000*'1 macro-mapping'!L23/'FX rate'!$C14,"")</f>
        <v/>
      </c>
      <c r="M72" s="1108">
        <f>IF(ISNUMBER(M23),'Cover Page'!$D$32/1000000*'1 macro-mapping'!M23/'FX rate'!$C14,"")</f>
        <v>0</v>
      </c>
      <c r="N72" s="1379" t="str">
        <f>IF(ISNUMBER(N23),'Cover Page'!$D$32/1000000*'1 macro-mapping'!N23/'FX rate'!$C14,"")</f>
        <v/>
      </c>
      <c r="O72" s="1376" t="str">
        <f>IF(ISNUMBER(O23),'Cover Page'!$D$32/1000000*'1 macro-mapping'!O23/'FX rate'!$C14,"")</f>
        <v/>
      </c>
      <c r="P72" s="1380" t="str">
        <f>IF(ISNUMBER(P23),'Cover Page'!$D$32/1000000*'1 macro-mapping'!P23/'FX rate'!$C14,"")</f>
        <v/>
      </c>
      <c r="Q72" s="1110" t="str">
        <f>IF(ISNUMBER(Q23),'Cover Page'!$D$32/1000000*'1 macro-mapping'!Q23/'FX rate'!$C14,"")</f>
        <v/>
      </c>
      <c r="R72" s="1381" t="str">
        <f>IF(ISNUMBER(R23),'Cover Page'!$D$32/1000000*'1 macro-mapping'!R23/'FX rate'!$C14,"")</f>
        <v/>
      </c>
      <c r="S72" s="1376" t="str">
        <f>IF(ISNUMBER(S23),'Cover Page'!$D$32/1000000*'1 macro-mapping'!S23/'FX rate'!$C14,"")</f>
        <v/>
      </c>
      <c r="T72" s="1376" t="str">
        <f>IF(ISNUMBER(T23),'Cover Page'!$D$32/1000000*'1 macro-mapping'!T23/'FX rate'!$C14,"")</f>
        <v/>
      </c>
      <c r="U72" s="1382" t="str">
        <f>IF(ISNUMBER(U23),'Cover Page'!$D$32/1000000*'1 macro-mapping'!U23/'FX rate'!$C14,"")</f>
        <v/>
      </c>
      <c r="V72" s="1381" t="str">
        <f>IF(ISNUMBER(V23),'Cover Page'!$D$32/1000000*'1 macro-mapping'!V23/'FX rate'!$C14,"")</f>
        <v/>
      </c>
      <c r="W72" s="1376" t="str">
        <f>IF(ISNUMBER(W23),'Cover Page'!$D$32/1000000*'1 macro-mapping'!W23/'FX rate'!$C14,"")</f>
        <v/>
      </c>
      <c r="X72" s="1376" t="str">
        <f>IF(ISNUMBER(X23),'Cover Page'!$D$32/1000000*'1 macro-mapping'!X23/'FX rate'!$C14,"")</f>
        <v/>
      </c>
      <c r="Y72" s="1383" t="str">
        <f>IF(ISNUMBER(Y23),'Cover Page'!$D$32/1000000*'1 macro-mapping'!Y23/'FX rate'!$C14,"")</f>
        <v/>
      </c>
      <c r="Z72" s="1383" t="str">
        <f>IF(ISNUMBER(Z23),'Cover Page'!$D$32/1000000*'1 macro-mapping'!Z23/'FX rate'!$C14,"")</f>
        <v/>
      </c>
      <c r="AA72" s="1383" t="str">
        <f>IF(ISNUMBER(AA23),'Cover Page'!$D$32/1000000*'1 macro-mapping'!AA23/'FX rate'!$C14,"")</f>
        <v/>
      </c>
      <c r="AB72" s="1383" t="str">
        <f>IF(ISNUMBER(AB23),'Cover Page'!$D$32/1000000*'1 macro-mapping'!AB23/'FX rate'!$C14,"")</f>
        <v/>
      </c>
      <c r="AC72" s="1383" t="str">
        <f>IF(ISNUMBER(AC23),'Cover Page'!$D$32/1000000*'1 macro-mapping'!AC23/'FX rate'!$C14,"")</f>
        <v/>
      </c>
      <c r="AD72" s="1383" t="str">
        <f>IF(ISNUMBER(AD23),'Cover Page'!$D$32/1000000*'1 macro-mapping'!AD23/'FX rate'!$C14,"")</f>
        <v/>
      </c>
      <c r="AE72" s="1383" t="str">
        <f>IF(ISNUMBER(AE23),'Cover Page'!$D$32/1000000*'1 macro-mapping'!AE23/'FX rate'!$C14,"")</f>
        <v/>
      </c>
      <c r="AF72" s="1383" t="str">
        <f>IF(ISNUMBER(AF23),'Cover Page'!$D$32/1000000*'1 macro-mapping'!AF23/'FX rate'!$C14,"")</f>
        <v/>
      </c>
      <c r="AG72" s="1383" t="str">
        <f>IF(ISNUMBER(AG23),'Cover Page'!$D$32/1000000*'1 macro-mapping'!AG23/'FX rate'!$C14,"")</f>
        <v/>
      </c>
      <c r="AH72" s="1383" t="str">
        <f>IF(ISNUMBER(AH23),'Cover Page'!$D$32/1000000*'1 macro-mapping'!AH23/'FX rate'!$C14,"")</f>
        <v/>
      </c>
      <c r="AI72" s="1383" t="str">
        <f>IF(ISNUMBER(AI23),'Cover Page'!$D$32/1000000*'1 macro-mapping'!AI23/'FX rate'!$C14,"")</f>
        <v/>
      </c>
      <c r="AJ72" s="704"/>
      <c r="AK72" s="1383" t="str">
        <f>IF(ISNUMBER(AK23),'Cover Page'!$D$32/1000000*'1 macro-mapping'!AK23/'FX rate'!$C14,"")</f>
        <v/>
      </c>
      <c r="AL72" s="1384" t="str">
        <f>IF(ISNUMBER(AL23),'Cover Page'!$D$32/1000000*'1 macro-mapping'!AL23/'FX rate'!$C14,"")</f>
        <v/>
      </c>
      <c r="AM72" s="1385" t="str">
        <f>IF(ISNUMBER(AM23),'Cover Page'!$D$32/1000000*'1 macro-mapping'!AM23/'FX rate'!$C14,"")</f>
        <v/>
      </c>
      <c r="AN72" s="1385"/>
      <c r="AO72" s="1385" t="str">
        <f>IF(ISNUMBER(AO23),'Cover Page'!$D$32/1000000*'1 macro-mapping'!AO23/'FX rate'!$C14,"")</f>
        <v/>
      </c>
      <c r="AP72" s="704"/>
      <c r="AQ72" s="1385" t="str">
        <f>IF(ISNUMBER(AQ23),'Cover Page'!$D$32/1000000*'1 macro-mapping'!AQ23/'FX rate'!$C14,"")</f>
        <v/>
      </c>
      <c r="AR72" s="1385" t="str">
        <f>IF(ISNUMBER(AR23),'Cover Page'!$D$32/1000000*'1 macro-mapping'!AR23/'FX rate'!$C14,"")</f>
        <v/>
      </c>
      <c r="AS72" s="1385" t="str">
        <f>IF(ISNUMBER(AS23),'Cover Page'!$D$32/1000000*'1 macro-mapping'!AS23/'FX rate'!$C14,"")</f>
        <v/>
      </c>
      <c r="AT72" s="1385" t="str">
        <f>IF(ISNUMBER(AT23),'Cover Page'!$D$32/1000000*'1 macro-mapping'!AT23/'FX rate'!$C14,"")</f>
        <v/>
      </c>
      <c r="AU72" s="1385" t="str">
        <f>IF(ISNUMBER(AU23),'Cover Page'!$D$32/1000000*'1 macro-mapping'!AU23/'FX rate'!$C14,"")</f>
        <v/>
      </c>
    </row>
    <row r="73" spans="1:47" ht="14.25" customHeight="1" x14ac:dyDescent="0.2">
      <c r="A73" s="1686"/>
      <c r="B73" s="1106">
        <v>2010</v>
      </c>
      <c r="C73" s="1107">
        <f>IF(ISNUMBER(C24),'Cover Page'!$D$32/1000000*'1 macro-mapping'!C24/'FX rate'!$C15,"")</f>
        <v>0</v>
      </c>
      <c r="D73" s="1110" t="str">
        <f>IF(ISNUMBER(D24),'Cover Page'!$D$32/1000000*'1 macro-mapping'!D24/'FX rate'!$C15,"")</f>
        <v/>
      </c>
      <c r="E73" s="1108">
        <f>IF(ISNUMBER(E24),'Cover Page'!$D$32/1000000*'1 macro-mapping'!E24/'FX rate'!$C15,"")</f>
        <v>0</v>
      </c>
      <c r="F73" s="1376" t="str">
        <f>IF(ISNUMBER(F24),'Cover Page'!$D$32/1000000*'1 macro-mapping'!F24/'FX rate'!$C15,"")</f>
        <v/>
      </c>
      <c r="G73" s="1376" t="str">
        <f>IF(ISNUMBER(G24),'Cover Page'!$D$32/1000000*'1 macro-mapping'!G24/'FX rate'!$C15,"")</f>
        <v/>
      </c>
      <c r="H73" s="1377" t="str">
        <f>IF(ISNUMBER(H24),'Cover Page'!$D$32/1000000*'1 macro-mapping'!H24/'FX rate'!$C15,"")</f>
        <v/>
      </c>
      <c r="I73" s="1377" t="str">
        <f>IF(ISNUMBER(I24),'Cover Page'!$D$32/1000000*'1 macro-mapping'!I24/'FX rate'!$C15,"")</f>
        <v/>
      </c>
      <c r="J73" s="1110" t="str">
        <f>IF(ISNUMBER(J24),'Cover Page'!$D$32/1000000*'1 macro-mapping'!J24/'FX rate'!$C15,"")</f>
        <v/>
      </c>
      <c r="K73" s="1376" t="str">
        <f>IF(ISNUMBER(K24),'Cover Page'!$D$32/1000000*'1 macro-mapping'!K24/'FX rate'!$C15,"")</f>
        <v/>
      </c>
      <c r="L73" s="1378" t="str">
        <f>IF(ISNUMBER(L24),'Cover Page'!$D$32/1000000*'1 macro-mapping'!L24/'FX rate'!$C15,"")</f>
        <v/>
      </c>
      <c r="M73" s="1108">
        <f>IF(ISNUMBER(M24),'Cover Page'!$D$32/1000000*'1 macro-mapping'!M24/'FX rate'!$C15,"")</f>
        <v>0</v>
      </c>
      <c r="N73" s="1379" t="str">
        <f>IF(ISNUMBER(N24),'Cover Page'!$D$32/1000000*'1 macro-mapping'!N24/'FX rate'!$C15,"")</f>
        <v/>
      </c>
      <c r="O73" s="1376" t="str">
        <f>IF(ISNUMBER(O24),'Cover Page'!$D$32/1000000*'1 macro-mapping'!O24/'FX rate'!$C15,"")</f>
        <v/>
      </c>
      <c r="P73" s="1380" t="str">
        <f>IF(ISNUMBER(P24),'Cover Page'!$D$32/1000000*'1 macro-mapping'!P24/'FX rate'!$C15,"")</f>
        <v/>
      </c>
      <c r="Q73" s="1110" t="str">
        <f>IF(ISNUMBER(Q24),'Cover Page'!$D$32/1000000*'1 macro-mapping'!Q24/'FX rate'!$C15,"")</f>
        <v/>
      </c>
      <c r="R73" s="1381" t="str">
        <f>IF(ISNUMBER(R24),'Cover Page'!$D$32/1000000*'1 macro-mapping'!R24/'FX rate'!$C15,"")</f>
        <v/>
      </c>
      <c r="S73" s="1376" t="str">
        <f>IF(ISNUMBER(S24),'Cover Page'!$D$32/1000000*'1 macro-mapping'!S24/'FX rate'!$C15,"")</f>
        <v/>
      </c>
      <c r="T73" s="1376" t="str">
        <f>IF(ISNUMBER(T24),'Cover Page'!$D$32/1000000*'1 macro-mapping'!T24/'FX rate'!$C15,"")</f>
        <v/>
      </c>
      <c r="U73" s="1382" t="str">
        <f>IF(ISNUMBER(U24),'Cover Page'!$D$32/1000000*'1 macro-mapping'!U24/'FX rate'!$C15,"")</f>
        <v/>
      </c>
      <c r="V73" s="1381" t="str">
        <f>IF(ISNUMBER(V24),'Cover Page'!$D$32/1000000*'1 macro-mapping'!V24/'FX rate'!$C15,"")</f>
        <v/>
      </c>
      <c r="W73" s="1376" t="str">
        <f>IF(ISNUMBER(W24),'Cover Page'!$D$32/1000000*'1 macro-mapping'!W24/'FX rate'!$C15,"")</f>
        <v/>
      </c>
      <c r="X73" s="1376" t="str">
        <f>IF(ISNUMBER(X24),'Cover Page'!$D$32/1000000*'1 macro-mapping'!X24/'FX rate'!$C15,"")</f>
        <v/>
      </c>
      <c r="Y73" s="1383" t="str">
        <f>IF(ISNUMBER(Y24),'Cover Page'!$D$32/1000000*'1 macro-mapping'!Y24/'FX rate'!$C15,"")</f>
        <v/>
      </c>
      <c r="Z73" s="1383" t="str">
        <f>IF(ISNUMBER(Z24),'Cover Page'!$D$32/1000000*'1 macro-mapping'!Z24/'FX rate'!$C15,"")</f>
        <v/>
      </c>
      <c r="AA73" s="1383" t="str">
        <f>IF(ISNUMBER(AA24),'Cover Page'!$D$32/1000000*'1 macro-mapping'!AA24/'FX rate'!$C15,"")</f>
        <v/>
      </c>
      <c r="AB73" s="1383" t="str">
        <f>IF(ISNUMBER(AB24),'Cover Page'!$D$32/1000000*'1 macro-mapping'!AB24/'FX rate'!$C15,"")</f>
        <v/>
      </c>
      <c r="AC73" s="1383" t="str">
        <f>IF(ISNUMBER(AC24),'Cover Page'!$D$32/1000000*'1 macro-mapping'!AC24/'FX rate'!$C15,"")</f>
        <v/>
      </c>
      <c r="AD73" s="1383" t="str">
        <f>IF(ISNUMBER(AD24),'Cover Page'!$D$32/1000000*'1 macro-mapping'!AD24/'FX rate'!$C15,"")</f>
        <v/>
      </c>
      <c r="AE73" s="1383" t="str">
        <f>IF(ISNUMBER(AE24),'Cover Page'!$D$32/1000000*'1 macro-mapping'!AE24/'FX rate'!$C15,"")</f>
        <v/>
      </c>
      <c r="AF73" s="1383" t="str">
        <f>IF(ISNUMBER(AF24),'Cover Page'!$D$32/1000000*'1 macro-mapping'!AF24/'FX rate'!$C15,"")</f>
        <v/>
      </c>
      <c r="AG73" s="1383" t="str">
        <f>IF(ISNUMBER(AG24),'Cover Page'!$D$32/1000000*'1 macro-mapping'!AG24/'FX rate'!$C15,"")</f>
        <v/>
      </c>
      <c r="AH73" s="1383" t="str">
        <f>IF(ISNUMBER(AH24),'Cover Page'!$D$32/1000000*'1 macro-mapping'!AH24/'FX rate'!$C15,"")</f>
        <v/>
      </c>
      <c r="AI73" s="1383" t="str">
        <f>IF(ISNUMBER(AI24),'Cover Page'!$D$32/1000000*'1 macro-mapping'!AI24/'FX rate'!$C15,"")</f>
        <v/>
      </c>
      <c r="AJ73" s="704"/>
      <c r="AK73" s="1383" t="str">
        <f>IF(ISNUMBER(AK24),'Cover Page'!$D$32/1000000*'1 macro-mapping'!AK24/'FX rate'!$C15,"")</f>
        <v/>
      </c>
      <c r="AL73" s="1384" t="str">
        <f>IF(ISNUMBER(AL24),'Cover Page'!$D$32/1000000*'1 macro-mapping'!AL24/'FX rate'!$C15,"")</f>
        <v/>
      </c>
      <c r="AM73" s="1385" t="str">
        <f>IF(ISNUMBER(AM24),'Cover Page'!$D$32/1000000*'1 macro-mapping'!AM24/'FX rate'!$C15,"")</f>
        <v/>
      </c>
      <c r="AN73" s="1385"/>
      <c r="AO73" s="1385" t="str">
        <f>IF(ISNUMBER(AO24),'Cover Page'!$D$32/1000000*'1 macro-mapping'!AO24/'FX rate'!$C15,"")</f>
        <v/>
      </c>
      <c r="AP73" s="704"/>
      <c r="AQ73" s="1385" t="str">
        <f>IF(ISNUMBER(AQ24),'Cover Page'!$D$32/1000000*'1 macro-mapping'!AQ24/'FX rate'!$C15,"")</f>
        <v/>
      </c>
      <c r="AR73" s="1385" t="str">
        <f>IF(ISNUMBER(AR24),'Cover Page'!$D$32/1000000*'1 macro-mapping'!AR24/'FX rate'!$C15,"")</f>
        <v/>
      </c>
      <c r="AS73" s="1385" t="str">
        <f>IF(ISNUMBER(AS24),'Cover Page'!$D$32/1000000*'1 macro-mapping'!AS24/'FX rate'!$C15,"")</f>
        <v/>
      </c>
      <c r="AT73" s="1385" t="str">
        <f>IF(ISNUMBER(AT24),'Cover Page'!$D$32/1000000*'1 macro-mapping'!AT24/'FX rate'!$C15,"")</f>
        <v/>
      </c>
      <c r="AU73" s="1385" t="str">
        <f>IF(ISNUMBER(AU24),'Cover Page'!$D$32/1000000*'1 macro-mapping'!AU24/'FX rate'!$C15,"")</f>
        <v/>
      </c>
    </row>
    <row r="74" spans="1:47" ht="14.25" customHeight="1" x14ac:dyDescent="0.2">
      <c r="A74" s="1686"/>
      <c r="B74" s="1106">
        <v>2011</v>
      </c>
      <c r="C74" s="1107">
        <f>IF(ISNUMBER(C25),'Cover Page'!$D$32/1000000*'1 macro-mapping'!C25/'FX rate'!$C16,"")</f>
        <v>0</v>
      </c>
      <c r="D74" s="1110" t="str">
        <f>IF(ISNUMBER(D25),'Cover Page'!$D$32/1000000*'1 macro-mapping'!D25/'FX rate'!$C16,"")</f>
        <v/>
      </c>
      <c r="E74" s="1108">
        <f>IF(ISNUMBER(E25),'Cover Page'!$D$32/1000000*'1 macro-mapping'!E25/'FX rate'!$C16,"")</f>
        <v>0</v>
      </c>
      <c r="F74" s="1376" t="str">
        <f>IF(ISNUMBER(F25),'Cover Page'!$D$32/1000000*'1 macro-mapping'!F25/'FX rate'!$C16,"")</f>
        <v/>
      </c>
      <c r="G74" s="1376" t="str">
        <f>IF(ISNUMBER(G25),'Cover Page'!$D$32/1000000*'1 macro-mapping'!G25/'FX rate'!$C16,"")</f>
        <v/>
      </c>
      <c r="H74" s="1377" t="str">
        <f>IF(ISNUMBER(H25),'Cover Page'!$D$32/1000000*'1 macro-mapping'!H25/'FX rate'!$C16,"")</f>
        <v/>
      </c>
      <c r="I74" s="1377" t="str">
        <f>IF(ISNUMBER(I25),'Cover Page'!$D$32/1000000*'1 macro-mapping'!I25/'FX rate'!$C16,"")</f>
        <v/>
      </c>
      <c r="J74" s="1110" t="str">
        <f>IF(ISNUMBER(J25),'Cover Page'!$D$32/1000000*'1 macro-mapping'!J25/'FX rate'!$C16,"")</f>
        <v/>
      </c>
      <c r="K74" s="1376" t="str">
        <f>IF(ISNUMBER(K25),'Cover Page'!$D$32/1000000*'1 macro-mapping'!K25/'FX rate'!$C16,"")</f>
        <v/>
      </c>
      <c r="L74" s="1378" t="str">
        <f>IF(ISNUMBER(L25),'Cover Page'!$D$32/1000000*'1 macro-mapping'!L25/'FX rate'!$C16,"")</f>
        <v/>
      </c>
      <c r="M74" s="1108">
        <f>IF(ISNUMBER(M25),'Cover Page'!$D$32/1000000*'1 macro-mapping'!M25/'FX rate'!$C16,"")</f>
        <v>0</v>
      </c>
      <c r="N74" s="1379" t="str">
        <f>IF(ISNUMBER(N25),'Cover Page'!$D$32/1000000*'1 macro-mapping'!N25/'FX rate'!$C16,"")</f>
        <v/>
      </c>
      <c r="O74" s="1376" t="str">
        <f>IF(ISNUMBER(O25),'Cover Page'!$D$32/1000000*'1 macro-mapping'!O25/'FX rate'!$C16,"")</f>
        <v/>
      </c>
      <c r="P74" s="1380" t="str">
        <f>IF(ISNUMBER(P25),'Cover Page'!$D$32/1000000*'1 macro-mapping'!P25/'FX rate'!$C16,"")</f>
        <v/>
      </c>
      <c r="Q74" s="1110" t="str">
        <f>IF(ISNUMBER(Q25),'Cover Page'!$D$32/1000000*'1 macro-mapping'!Q25/'FX rate'!$C16,"")</f>
        <v/>
      </c>
      <c r="R74" s="1381" t="str">
        <f>IF(ISNUMBER(R25),'Cover Page'!$D$32/1000000*'1 macro-mapping'!R25/'FX rate'!$C16,"")</f>
        <v/>
      </c>
      <c r="S74" s="1376" t="str">
        <f>IF(ISNUMBER(S25),'Cover Page'!$D$32/1000000*'1 macro-mapping'!S25/'FX rate'!$C16,"")</f>
        <v/>
      </c>
      <c r="T74" s="1376" t="str">
        <f>IF(ISNUMBER(T25),'Cover Page'!$D$32/1000000*'1 macro-mapping'!T25/'FX rate'!$C16,"")</f>
        <v/>
      </c>
      <c r="U74" s="1382" t="str">
        <f>IF(ISNUMBER(U25),'Cover Page'!$D$32/1000000*'1 macro-mapping'!U25/'FX rate'!$C16,"")</f>
        <v/>
      </c>
      <c r="V74" s="1381" t="str">
        <f>IF(ISNUMBER(V25),'Cover Page'!$D$32/1000000*'1 macro-mapping'!V25/'FX rate'!$C16,"")</f>
        <v/>
      </c>
      <c r="W74" s="1376" t="str">
        <f>IF(ISNUMBER(W25),'Cover Page'!$D$32/1000000*'1 macro-mapping'!W25/'FX rate'!$C16,"")</f>
        <v/>
      </c>
      <c r="X74" s="1376" t="str">
        <f>IF(ISNUMBER(X25),'Cover Page'!$D$32/1000000*'1 macro-mapping'!X25/'FX rate'!$C16,"")</f>
        <v/>
      </c>
      <c r="Y74" s="1383" t="str">
        <f>IF(ISNUMBER(Y25),'Cover Page'!$D$32/1000000*'1 macro-mapping'!Y25/'FX rate'!$C16,"")</f>
        <v/>
      </c>
      <c r="Z74" s="1383" t="str">
        <f>IF(ISNUMBER(Z25),'Cover Page'!$D$32/1000000*'1 macro-mapping'!Z25/'FX rate'!$C16,"")</f>
        <v/>
      </c>
      <c r="AA74" s="1383" t="str">
        <f>IF(ISNUMBER(AA25),'Cover Page'!$D$32/1000000*'1 macro-mapping'!AA25/'FX rate'!$C16,"")</f>
        <v/>
      </c>
      <c r="AB74" s="1383" t="str">
        <f>IF(ISNUMBER(AB25),'Cover Page'!$D$32/1000000*'1 macro-mapping'!AB25/'FX rate'!$C16,"")</f>
        <v/>
      </c>
      <c r="AC74" s="1383" t="str">
        <f>IF(ISNUMBER(AC25),'Cover Page'!$D$32/1000000*'1 macro-mapping'!AC25/'FX rate'!$C16,"")</f>
        <v/>
      </c>
      <c r="AD74" s="1383" t="str">
        <f>IF(ISNUMBER(AD25),'Cover Page'!$D$32/1000000*'1 macro-mapping'!AD25/'FX rate'!$C16,"")</f>
        <v/>
      </c>
      <c r="AE74" s="1383" t="str">
        <f>IF(ISNUMBER(AE25),'Cover Page'!$D$32/1000000*'1 macro-mapping'!AE25/'FX rate'!$C16,"")</f>
        <v/>
      </c>
      <c r="AF74" s="1383" t="str">
        <f>IF(ISNUMBER(AF25),'Cover Page'!$D$32/1000000*'1 macro-mapping'!AF25/'FX rate'!$C16,"")</f>
        <v/>
      </c>
      <c r="AG74" s="1383" t="str">
        <f>IF(ISNUMBER(AG25),'Cover Page'!$D$32/1000000*'1 macro-mapping'!AG25/'FX rate'!$C16,"")</f>
        <v/>
      </c>
      <c r="AH74" s="1383" t="str">
        <f>IF(ISNUMBER(AH25),'Cover Page'!$D$32/1000000*'1 macro-mapping'!AH25/'FX rate'!$C16,"")</f>
        <v/>
      </c>
      <c r="AI74" s="1383" t="str">
        <f>IF(ISNUMBER(AI25),'Cover Page'!$D$32/1000000*'1 macro-mapping'!AI25/'FX rate'!$C16,"")</f>
        <v/>
      </c>
      <c r="AJ74" s="704"/>
      <c r="AK74" s="1383" t="str">
        <f>IF(ISNUMBER(AK25),'Cover Page'!$D$32/1000000*'1 macro-mapping'!AK25/'FX rate'!$C16,"")</f>
        <v/>
      </c>
      <c r="AL74" s="1384" t="str">
        <f>IF(ISNUMBER(AL25),'Cover Page'!$D$32/1000000*'1 macro-mapping'!AL25/'FX rate'!$C16,"")</f>
        <v/>
      </c>
      <c r="AM74" s="1385" t="str">
        <f>IF(ISNUMBER(AM25),'Cover Page'!$D$32/1000000*'1 macro-mapping'!AM25/'FX rate'!$C16,"")</f>
        <v/>
      </c>
      <c r="AN74" s="1385"/>
      <c r="AO74" s="1385" t="str">
        <f>IF(ISNUMBER(AO25),'Cover Page'!$D$32/1000000*'1 macro-mapping'!AO25/'FX rate'!$C16,"")</f>
        <v/>
      </c>
      <c r="AP74" s="704"/>
      <c r="AQ74" s="1385" t="str">
        <f>IF(ISNUMBER(AQ25),'Cover Page'!$D$32/1000000*'1 macro-mapping'!AQ25/'FX rate'!$C16,"")</f>
        <v/>
      </c>
      <c r="AR74" s="1385" t="str">
        <f>IF(ISNUMBER(AR25),'Cover Page'!$D$32/1000000*'1 macro-mapping'!AR25/'FX rate'!$C16,"")</f>
        <v/>
      </c>
      <c r="AS74" s="1385" t="str">
        <f>IF(ISNUMBER(AS25),'Cover Page'!$D$32/1000000*'1 macro-mapping'!AS25/'FX rate'!$C16,"")</f>
        <v/>
      </c>
      <c r="AT74" s="1385" t="str">
        <f>IF(ISNUMBER(AT25),'Cover Page'!$D$32/1000000*'1 macro-mapping'!AT25/'FX rate'!$C16,"")</f>
        <v/>
      </c>
      <c r="AU74" s="1385" t="str">
        <f>IF(ISNUMBER(AU25),'Cover Page'!$D$32/1000000*'1 macro-mapping'!AU25/'FX rate'!$C16,"")</f>
        <v/>
      </c>
    </row>
    <row r="75" spans="1:47" ht="14.25" customHeight="1" x14ac:dyDescent="0.2">
      <c r="A75" s="1686"/>
      <c r="B75" s="1106">
        <v>2012</v>
      </c>
      <c r="C75" s="1107">
        <f>IF(ISNUMBER(C26),'Cover Page'!$D$32/1000000*'1 macro-mapping'!C26/'FX rate'!$C17,"")</f>
        <v>0</v>
      </c>
      <c r="D75" s="1110" t="str">
        <f>IF(ISNUMBER(D26),'Cover Page'!$D$32/1000000*'1 macro-mapping'!D26/'FX rate'!$C17,"")</f>
        <v/>
      </c>
      <c r="E75" s="1108">
        <f>IF(ISNUMBER(E26),'Cover Page'!$D$32/1000000*'1 macro-mapping'!E26/'FX rate'!$C17,"")</f>
        <v>0</v>
      </c>
      <c r="F75" s="1376" t="str">
        <f>IF(ISNUMBER(F26),'Cover Page'!$D$32/1000000*'1 macro-mapping'!F26/'FX rate'!$C17,"")</f>
        <v/>
      </c>
      <c r="G75" s="1376" t="str">
        <f>IF(ISNUMBER(G26),'Cover Page'!$D$32/1000000*'1 macro-mapping'!G26/'FX rate'!$C17,"")</f>
        <v/>
      </c>
      <c r="H75" s="1377" t="str">
        <f>IF(ISNUMBER(H26),'Cover Page'!$D$32/1000000*'1 macro-mapping'!H26/'FX rate'!$C17,"")</f>
        <v/>
      </c>
      <c r="I75" s="1377" t="str">
        <f>IF(ISNUMBER(I26),'Cover Page'!$D$32/1000000*'1 macro-mapping'!I26/'FX rate'!$C17,"")</f>
        <v/>
      </c>
      <c r="J75" s="1110" t="str">
        <f>IF(ISNUMBER(J26),'Cover Page'!$D$32/1000000*'1 macro-mapping'!J26/'FX rate'!$C17,"")</f>
        <v/>
      </c>
      <c r="K75" s="1376" t="str">
        <f>IF(ISNUMBER(K26),'Cover Page'!$D$32/1000000*'1 macro-mapping'!K26/'FX rate'!$C17,"")</f>
        <v/>
      </c>
      <c r="L75" s="1378" t="str">
        <f>IF(ISNUMBER(L26),'Cover Page'!$D$32/1000000*'1 macro-mapping'!L26/'FX rate'!$C17,"")</f>
        <v/>
      </c>
      <c r="M75" s="1108">
        <f>IF(ISNUMBER(M26),'Cover Page'!$D$32/1000000*'1 macro-mapping'!M26/'FX rate'!$C17,"")</f>
        <v>0</v>
      </c>
      <c r="N75" s="1379" t="str">
        <f>IF(ISNUMBER(N26),'Cover Page'!$D$32/1000000*'1 macro-mapping'!N26/'FX rate'!$C17,"")</f>
        <v/>
      </c>
      <c r="O75" s="1376" t="str">
        <f>IF(ISNUMBER(O26),'Cover Page'!$D$32/1000000*'1 macro-mapping'!O26/'FX rate'!$C17,"")</f>
        <v/>
      </c>
      <c r="P75" s="1380" t="str">
        <f>IF(ISNUMBER(P26),'Cover Page'!$D$32/1000000*'1 macro-mapping'!P26/'FX rate'!$C17,"")</f>
        <v/>
      </c>
      <c r="Q75" s="1110" t="str">
        <f>IF(ISNUMBER(Q26),'Cover Page'!$D$32/1000000*'1 macro-mapping'!Q26/'FX rate'!$C17,"")</f>
        <v/>
      </c>
      <c r="R75" s="1381" t="str">
        <f>IF(ISNUMBER(R26),'Cover Page'!$D$32/1000000*'1 macro-mapping'!R26/'FX rate'!$C17,"")</f>
        <v/>
      </c>
      <c r="S75" s="1376" t="str">
        <f>IF(ISNUMBER(S26),'Cover Page'!$D$32/1000000*'1 macro-mapping'!S26/'FX rate'!$C17,"")</f>
        <v/>
      </c>
      <c r="T75" s="1376" t="str">
        <f>IF(ISNUMBER(T26),'Cover Page'!$D$32/1000000*'1 macro-mapping'!T26/'FX rate'!$C17,"")</f>
        <v/>
      </c>
      <c r="U75" s="1382" t="str">
        <f>IF(ISNUMBER(U26),'Cover Page'!$D$32/1000000*'1 macro-mapping'!U26/'FX rate'!$C17,"")</f>
        <v/>
      </c>
      <c r="V75" s="1381" t="str">
        <f>IF(ISNUMBER(V26),'Cover Page'!$D$32/1000000*'1 macro-mapping'!V26/'FX rate'!$C17,"")</f>
        <v/>
      </c>
      <c r="W75" s="1376" t="str">
        <f>IF(ISNUMBER(W26),'Cover Page'!$D$32/1000000*'1 macro-mapping'!W26/'FX rate'!$C17,"")</f>
        <v/>
      </c>
      <c r="X75" s="1376" t="str">
        <f>IF(ISNUMBER(X26),'Cover Page'!$D$32/1000000*'1 macro-mapping'!X26/'FX rate'!$C17,"")</f>
        <v/>
      </c>
      <c r="Y75" s="1383" t="str">
        <f>IF(ISNUMBER(Y26),'Cover Page'!$D$32/1000000*'1 macro-mapping'!Y26/'FX rate'!$C17,"")</f>
        <v/>
      </c>
      <c r="Z75" s="1383" t="str">
        <f>IF(ISNUMBER(Z26),'Cover Page'!$D$32/1000000*'1 macro-mapping'!Z26/'FX rate'!$C17,"")</f>
        <v/>
      </c>
      <c r="AA75" s="1383" t="str">
        <f>IF(ISNUMBER(AA26),'Cover Page'!$D$32/1000000*'1 macro-mapping'!AA26/'FX rate'!$C17,"")</f>
        <v/>
      </c>
      <c r="AB75" s="1383" t="str">
        <f>IF(ISNUMBER(AB26),'Cover Page'!$D$32/1000000*'1 macro-mapping'!AB26/'FX rate'!$C17,"")</f>
        <v/>
      </c>
      <c r="AC75" s="1383" t="str">
        <f>IF(ISNUMBER(AC26),'Cover Page'!$D$32/1000000*'1 macro-mapping'!AC26/'FX rate'!$C17,"")</f>
        <v/>
      </c>
      <c r="AD75" s="1383" t="str">
        <f>IF(ISNUMBER(AD26),'Cover Page'!$D$32/1000000*'1 macro-mapping'!AD26/'FX rate'!$C17,"")</f>
        <v/>
      </c>
      <c r="AE75" s="1383" t="str">
        <f>IF(ISNUMBER(AE26),'Cover Page'!$D$32/1000000*'1 macro-mapping'!AE26/'FX rate'!$C17,"")</f>
        <v/>
      </c>
      <c r="AF75" s="1383" t="str">
        <f>IF(ISNUMBER(AF26),'Cover Page'!$D$32/1000000*'1 macro-mapping'!AF26/'FX rate'!$C17,"")</f>
        <v/>
      </c>
      <c r="AG75" s="1383" t="str">
        <f>IF(ISNUMBER(AG26),'Cover Page'!$D$32/1000000*'1 macro-mapping'!AG26/'FX rate'!$C17,"")</f>
        <v/>
      </c>
      <c r="AH75" s="1383" t="str">
        <f>IF(ISNUMBER(AH26),'Cover Page'!$D$32/1000000*'1 macro-mapping'!AH26/'FX rate'!$C17,"")</f>
        <v/>
      </c>
      <c r="AI75" s="1383" t="str">
        <f>IF(ISNUMBER(AI26),'Cover Page'!$D$32/1000000*'1 macro-mapping'!AI26/'FX rate'!$C17,"")</f>
        <v/>
      </c>
      <c r="AJ75" s="704"/>
      <c r="AK75" s="1383" t="str">
        <f>IF(ISNUMBER(AK26),'Cover Page'!$D$32/1000000*'1 macro-mapping'!AK26/'FX rate'!$C17,"")</f>
        <v/>
      </c>
      <c r="AL75" s="1384" t="str">
        <f>IF(ISNUMBER(AL26),'Cover Page'!$D$32/1000000*'1 macro-mapping'!AL26/'FX rate'!$C17,"")</f>
        <v/>
      </c>
      <c r="AM75" s="1385" t="str">
        <f>IF(ISNUMBER(AM26),'Cover Page'!$D$32/1000000*'1 macro-mapping'!AM26/'FX rate'!$C17,"")</f>
        <v/>
      </c>
      <c r="AN75" s="1385"/>
      <c r="AO75" s="1385" t="str">
        <f>IF(ISNUMBER(AO26),'Cover Page'!$D$32/1000000*'1 macro-mapping'!AO26/'FX rate'!$C17,"")</f>
        <v/>
      </c>
      <c r="AP75" s="704"/>
      <c r="AQ75" s="1385" t="str">
        <f>IF(ISNUMBER(AQ26),'Cover Page'!$D$32/1000000*'1 macro-mapping'!AQ26/'FX rate'!$C17,"")</f>
        <v/>
      </c>
      <c r="AR75" s="1385" t="str">
        <f>IF(ISNUMBER(AR26),'Cover Page'!$D$32/1000000*'1 macro-mapping'!AR26/'FX rate'!$C17,"")</f>
        <v/>
      </c>
      <c r="AS75" s="1385" t="str">
        <f>IF(ISNUMBER(AS26),'Cover Page'!$D$32/1000000*'1 macro-mapping'!AS26/'FX rate'!$C17,"")</f>
        <v/>
      </c>
      <c r="AT75" s="1385" t="str">
        <f>IF(ISNUMBER(AT26),'Cover Page'!$D$32/1000000*'1 macro-mapping'!AT26/'FX rate'!$C17,"")</f>
        <v/>
      </c>
      <c r="AU75" s="1385" t="str">
        <f>IF(ISNUMBER(AU26),'Cover Page'!$D$32/1000000*'1 macro-mapping'!AU26/'FX rate'!$C17,"")</f>
        <v/>
      </c>
    </row>
    <row r="76" spans="1:47" ht="14.25" customHeight="1" x14ac:dyDescent="0.2">
      <c r="A76" s="1686"/>
      <c r="B76" s="1106">
        <v>2013</v>
      </c>
      <c r="C76" s="1107">
        <f>IF(ISNUMBER(C27),'Cover Page'!$D$32/1000000*'1 macro-mapping'!C27/'FX rate'!$C18,"")</f>
        <v>0</v>
      </c>
      <c r="D76" s="1110" t="str">
        <f>IF(ISNUMBER(D27),'Cover Page'!$D$32/1000000*'1 macro-mapping'!D27/'FX rate'!$C18,"")</f>
        <v/>
      </c>
      <c r="E76" s="1108">
        <f>IF(ISNUMBER(E27),'Cover Page'!$D$32/1000000*'1 macro-mapping'!E27/'FX rate'!$C18,"")</f>
        <v>0</v>
      </c>
      <c r="F76" s="1376" t="str">
        <f>IF(ISNUMBER(F27),'Cover Page'!$D$32/1000000*'1 macro-mapping'!F27/'FX rate'!$C18,"")</f>
        <v/>
      </c>
      <c r="G76" s="1376" t="str">
        <f>IF(ISNUMBER(G27),'Cover Page'!$D$32/1000000*'1 macro-mapping'!G27/'FX rate'!$C18,"")</f>
        <v/>
      </c>
      <c r="H76" s="1377" t="str">
        <f>IF(ISNUMBER(H27),'Cover Page'!$D$32/1000000*'1 macro-mapping'!H27/'FX rate'!$C18,"")</f>
        <v/>
      </c>
      <c r="I76" s="1377" t="str">
        <f>IF(ISNUMBER(I27),'Cover Page'!$D$32/1000000*'1 macro-mapping'!I27/'FX rate'!$C18,"")</f>
        <v/>
      </c>
      <c r="J76" s="1110" t="str">
        <f>IF(ISNUMBER(J27),'Cover Page'!$D$32/1000000*'1 macro-mapping'!J27/'FX rate'!$C18,"")</f>
        <v/>
      </c>
      <c r="K76" s="1376" t="str">
        <f>IF(ISNUMBER(K27),'Cover Page'!$D$32/1000000*'1 macro-mapping'!K27/'FX rate'!$C18,"")</f>
        <v/>
      </c>
      <c r="L76" s="1378" t="str">
        <f>IF(ISNUMBER(L27),'Cover Page'!$D$32/1000000*'1 macro-mapping'!L27/'FX rate'!$C18,"")</f>
        <v/>
      </c>
      <c r="M76" s="1108">
        <f>IF(ISNUMBER(M27),'Cover Page'!$D$32/1000000*'1 macro-mapping'!M27/'FX rate'!$C18,"")</f>
        <v>0</v>
      </c>
      <c r="N76" s="1379" t="str">
        <f>IF(ISNUMBER(N27),'Cover Page'!$D$32/1000000*'1 macro-mapping'!N27/'FX rate'!$C18,"")</f>
        <v/>
      </c>
      <c r="O76" s="1376" t="str">
        <f>IF(ISNUMBER(O27),'Cover Page'!$D$32/1000000*'1 macro-mapping'!O27/'FX rate'!$C18,"")</f>
        <v/>
      </c>
      <c r="P76" s="1380" t="str">
        <f>IF(ISNUMBER(P27),'Cover Page'!$D$32/1000000*'1 macro-mapping'!P27/'FX rate'!$C18,"")</f>
        <v/>
      </c>
      <c r="Q76" s="1110" t="str">
        <f>IF(ISNUMBER(Q27),'Cover Page'!$D$32/1000000*'1 macro-mapping'!Q27/'FX rate'!$C18,"")</f>
        <v/>
      </c>
      <c r="R76" s="1381" t="str">
        <f>IF(ISNUMBER(R27),'Cover Page'!$D$32/1000000*'1 macro-mapping'!R27/'FX rate'!$C18,"")</f>
        <v/>
      </c>
      <c r="S76" s="1376" t="str">
        <f>IF(ISNUMBER(S27),'Cover Page'!$D$32/1000000*'1 macro-mapping'!S27/'FX rate'!$C18,"")</f>
        <v/>
      </c>
      <c r="T76" s="1376" t="str">
        <f>IF(ISNUMBER(T27),'Cover Page'!$D$32/1000000*'1 macro-mapping'!T27/'FX rate'!$C18,"")</f>
        <v/>
      </c>
      <c r="U76" s="1382" t="str">
        <f>IF(ISNUMBER(U27),'Cover Page'!$D$32/1000000*'1 macro-mapping'!U27/'FX rate'!$C18,"")</f>
        <v/>
      </c>
      <c r="V76" s="1381" t="str">
        <f>IF(ISNUMBER(V27),'Cover Page'!$D$32/1000000*'1 macro-mapping'!V27/'FX rate'!$C18,"")</f>
        <v/>
      </c>
      <c r="W76" s="1376" t="str">
        <f>IF(ISNUMBER(W27),'Cover Page'!$D$32/1000000*'1 macro-mapping'!W27/'FX rate'!$C18,"")</f>
        <v/>
      </c>
      <c r="X76" s="1376" t="str">
        <f>IF(ISNUMBER(X27),'Cover Page'!$D$32/1000000*'1 macro-mapping'!X27/'FX rate'!$C18,"")</f>
        <v/>
      </c>
      <c r="Y76" s="1383" t="str">
        <f>IF(ISNUMBER(Y27),'Cover Page'!$D$32/1000000*'1 macro-mapping'!Y27/'FX rate'!$C18,"")</f>
        <v/>
      </c>
      <c r="Z76" s="1383" t="str">
        <f>IF(ISNUMBER(Z27),'Cover Page'!$D$32/1000000*'1 macro-mapping'!Z27/'FX rate'!$C18,"")</f>
        <v/>
      </c>
      <c r="AA76" s="1383" t="str">
        <f>IF(ISNUMBER(AA27),'Cover Page'!$D$32/1000000*'1 macro-mapping'!AA27/'FX rate'!$C18,"")</f>
        <v/>
      </c>
      <c r="AB76" s="1383" t="str">
        <f>IF(ISNUMBER(AB27),'Cover Page'!$D$32/1000000*'1 macro-mapping'!AB27/'FX rate'!$C18,"")</f>
        <v/>
      </c>
      <c r="AC76" s="1383" t="str">
        <f>IF(ISNUMBER(AC27),'Cover Page'!$D$32/1000000*'1 macro-mapping'!AC27/'FX rate'!$C18,"")</f>
        <v/>
      </c>
      <c r="AD76" s="1383" t="str">
        <f>IF(ISNUMBER(AD27),'Cover Page'!$D$32/1000000*'1 macro-mapping'!AD27/'FX rate'!$C18,"")</f>
        <v/>
      </c>
      <c r="AE76" s="1383" t="str">
        <f>IF(ISNUMBER(AE27),'Cover Page'!$D$32/1000000*'1 macro-mapping'!AE27/'FX rate'!$C18,"")</f>
        <v/>
      </c>
      <c r="AF76" s="1383" t="str">
        <f>IF(ISNUMBER(AF27),'Cover Page'!$D$32/1000000*'1 macro-mapping'!AF27/'FX rate'!$C18,"")</f>
        <v/>
      </c>
      <c r="AG76" s="1383" t="str">
        <f>IF(ISNUMBER(AG27),'Cover Page'!$D$32/1000000*'1 macro-mapping'!AG27/'FX rate'!$C18,"")</f>
        <v/>
      </c>
      <c r="AH76" s="1383" t="str">
        <f>IF(ISNUMBER(AH27),'Cover Page'!$D$32/1000000*'1 macro-mapping'!AH27/'FX rate'!$C18,"")</f>
        <v/>
      </c>
      <c r="AI76" s="1383" t="str">
        <f>IF(ISNUMBER(AI27),'Cover Page'!$D$32/1000000*'1 macro-mapping'!AI27/'FX rate'!$C18,"")</f>
        <v/>
      </c>
      <c r="AJ76" s="704"/>
      <c r="AK76" s="1383" t="str">
        <f>IF(ISNUMBER(AK27),'Cover Page'!$D$32/1000000*'1 macro-mapping'!AK27/'FX rate'!$C18,"")</f>
        <v/>
      </c>
      <c r="AL76" s="1384" t="str">
        <f>IF(ISNUMBER(AL27),'Cover Page'!$D$32/1000000*'1 macro-mapping'!AL27/'FX rate'!$C18,"")</f>
        <v/>
      </c>
      <c r="AM76" s="1385" t="str">
        <f>IF(ISNUMBER(AM27),'Cover Page'!$D$32/1000000*'1 macro-mapping'!AM27/'FX rate'!$C18,"")</f>
        <v/>
      </c>
      <c r="AN76" s="1385"/>
      <c r="AO76" s="1385" t="str">
        <f>IF(ISNUMBER(AO27),'Cover Page'!$D$32/1000000*'1 macro-mapping'!AO27/'FX rate'!$C18,"")</f>
        <v/>
      </c>
      <c r="AP76" s="704"/>
      <c r="AQ76" s="1385" t="str">
        <f>IF(ISNUMBER(AQ27),'Cover Page'!$D$32/1000000*'1 macro-mapping'!AQ27/'FX rate'!$C18,"")</f>
        <v/>
      </c>
      <c r="AR76" s="1385" t="str">
        <f>IF(ISNUMBER(AR27),'Cover Page'!$D$32/1000000*'1 macro-mapping'!AR27/'FX rate'!$C18,"")</f>
        <v/>
      </c>
      <c r="AS76" s="1385" t="str">
        <f>IF(ISNUMBER(AS27),'Cover Page'!$D$32/1000000*'1 macro-mapping'!AS27/'FX rate'!$C18,"")</f>
        <v/>
      </c>
      <c r="AT76" s="1385" t="str">
        <f>IF(ISNUMBER(AT27),'Cover Page'!$D$32/1000000*'1 macro-mapping'!AT27/'FX rate'!$C18,"")</f>
        <v/>
      </c>
      <c r="AU76" s="1385" t="str">
        <f>IF(ISNUMBER(AU27),'Cover Page'!$D$32/1000000*'1 macro-mapping'!AU27/'FX rate'!$C18,"")</f>
        <v/>
      </c>
    </row>
    <row r="77" spans="1:47" ht="14.25" customHeight="1" x14ac:dyDescent="0.2">
      <c r="A77" s="1686"/>
      <c r="B77" s="1109">
        <v>2014</v>
      </c>
      <c r="C77" s="1107">
        <f>IF(ISNUMBER(C28),'Cover Page'!$D$32/1000000*'1 macro-mapping'!C28/'FX rate'!$C19,"")</f>
        <v>0</v>
      </c>
      <c r="D77" s="1386" t="str">
        <f>IF(ISNUMBER(D28),'Cover Page'!$D$32/1000000*'1 macro-mapping'!D28/'FX rate'!$C19,"")</f>
        <v/>
      </c>
      <c r="E77" s="1108">
        <f>IF(ISNUMBER(E28),'Cover Page'!$D$32/1000000*'1 macro-mapping'!E28/'FX rate'!$C19,"")</f>
        <v>0</v>
      </c>
      <c r="F77" s="1387" t="str">
        <f>IF(ISNUMBER(F28),'Cover Page'!$D$32/1000000*'1 macro-mapping'!F28/'FX rate'!$C19,"")</f>
        <v/>
      </c>
      <c r="G77" s="1387" t="str">
        <f>IF(ISNUMBER(G28),'Cover Page'!$D$32/1000000*'1 macro-mapping'!G28/'FX rate'!$C19,"")</f>
        <v/>
      </c>
      <c r="H77" s="1388" t="str">
        <f>IF(ISNUMBER(H28),'Cover Page'!$D$32/1000000*'1 macro-mapping'!H28/'FX rate'!$C19,"")</f>
        <v/>
      </c>
      <c r="I77" s="1388" t="str">
        <f>IF(ISNUMBER(I28),'Cover Page'!$D$32/1000000*'1 macro-mapping'!I28/'FX rate'!$C19,"")</f>
        <v/>
      </c>
      <c r="J77" s="1386" t="str">
        <f>IF(ISNUMBER(J28),'Cover Page'!$D$32/1000000*'1 macro-mapping'!J28/'FX rate'!$C19,"")</f>
        <v/>
      </c>
      <c r="K77" s="1387" t="str">
        <f>IF(ISNUMBER(K28),'Cover Page'!$D$32/1000000*'1 macro-mapping'!K28/'FX rate'!$C19,"")</f>
        <v/>
      </c>
      <c r="L77" s="1389" t="str">
        <f>IF(ISNUMBER(L28),'Cover Page'!$D$32/1000000*'1 macro-mapping'!L28/'FX rate'!$C19,"")</f>
        <v/>
      </c>
      <c r="M77" s="1108">
        <f>IF(ISNUMBER(M28),'Cover Page'!$D$32/1000000*'1 macro-mapping'!M28/'FX rate'!$C19,"")</f>
        <v>0</v>
      </c>
      <c r="N77" s="1379" t="str">
        <f>IF(ISNUMBER(N28),'Cover Page'!$D$32/1000000*'1 macro-mapping'!N28/'FX rate'!$C19,"")</f>
        <v/>
      </c>
      <c r="O77" s="1387" t="str">
        <f>IF(ISNUMBER(O28),'Cover Page'!$D$32/1000000*'1 macro-mapping'!O28/'FX rate'!$C19,"")</f>
        <v/>
      </c>
      <c r="P77" s="1390" t="str">
        <f>IF(ISNUMBER(P28),'Cover Page'!$D$32/1000000*'1 macro-mapping'!P28/'FX rate'!$C19,"")</f>
        <v/>
      </c>
      <c r="Q77" s="1386" t="str">
        <f>IF(ISNUMBER(Q28),'Cover Page'!$D$32/1000000*'1 macro-mapping'!Q28/'FX rate'!$C19,"")</f>
        <v/>
      </c>
      <c r="R77" s="1391" t="str">
        <f>IF(ISNUMBER(R28),'Cover Page'!$D$32/1000000*'1 macro-mapping'!R28/'FX rate'!$C19,"")</f>
        <v/>
      </c>
      <c r="S77" s="1387" t="str">
        <f>IF(ISNUMBER(S28),'Cover Page'!$D$32/1000000*'1 macro-mapping'!S28/'FX rate'!$C19,"")</f>
        <v/>
      </c>
      <c r="T77" s="1387" t="str">
        <f>IF(ISNUMBER(T28),'Cover Page'!$D$32/1000000*'1 macro-mapping'!T28/'FX rate'!$C19,"")</f>
        <v/>
      </c>
      <c r="U77" s="1392" t="str">
        <f>IF(ISNUMBER(U28),'Cover Page'!$D$32/1000000*'1 macro-mapping'!U28/'FX rate'!$C19,"")</f>
        <v/>
      </c>
      <c r="V77" s="1391" t="str">
        <f>IF(ISNUMBER(V28),'Cover Page'!$D$32/1000000*'1 macro-mapping'!V28/'FX rate'!$C19,"")</f>
        <v/>
      </c>
      <c r="W77" s="1387" t="str">
        <f>IF(ISNUMBER(W28),'Cover Page'!$D$32/1000000*'1 macro-mapping'!W28/'FX rate'!$C19,"")</f>
        <v/>
      </c>
      <c r="X77" s="1387" t="str">
        <f>IF(ISNUMBER(X28),'Cover Page'!$D$32/1000000*'1 macro-mapping'!X28/'FX rate'!$C19,"")</f>
        <v/>
      </c>
      <c r="Y77" s="1393" t="str">
        <f>IF(ISNUMBER(Y28),'Cover Page'!$D$32/1000000*'1 macro-mapping'!Y28/'FX rate'!$C19,"")</f>
        <v/>
      </c>
      <c r="Z77" s="1393" t="str">
        <f>IF(ISNUMBER(Z28),'Cover Page'!$D$32/1000000*'1 macro-mapping'!Z28/'FX rate'!$C19,"")</f>
        <v/>
      </c>
      <c r="AA77" s="1393" t="str">
        <f>IF(ISNUMBER(AA28),'Cover Page'!$D$32/1000000*'1 macro-mapping'!AA28/'FX rate'!$C19,"")</f>
        <v/>
      </c>
      <c r="AB77" s="1393" t="str">
        <f>IF(ISNUMBER(AB28),'Cover Page'!$D$32/1000000*'1 macro-mapping'!AB28/'FX rate'!$C19,"")</f>
        <v/>
      </c>
      <c r="AC77" s="1393" t="str">
        <f>IF(ISNUMBER(AC28),'Cover Page'!$D$32/1000000*'1 macro-mapping'!AC28/'FX rate'!$C19,"")</f>
        <v/>
      </c>
      <c r="AD77" s="1393" t="str">
        <f>IF(ISNUMBER(AD28),'Cover Page'!$D$32/1000000*'1 macro-mapping'!AD28/'FX rate'!$C19,"")</f>
        <v/>
      </c>
      <c r="AE77" s="1393" t="str">
        <f>IF(ISNUMBER(AE28),'Cover Page'!$D$32/1000000*'1 macro-mapping'!AE28/'FX rate'!$C19,"")</f>
        <v/>
      </c>
      <c r="AF77" s="1393" t="str">
        <f>IF(ISNUMBER(AF28),'Cover Page'!$D$32/1000000*'1 macro-mapping'!AF28/'FX rate'!$C19,"")</f>
        <v/>
      </c>
      <c r="AG77" s="1393" t="str">
        <f>IF(ISNUMBER(AG28),'Cover Page'!$D$32/1000000*'1 macro-mapping'!AG28/'FX rate'!$C19,"")</f>
        <v/>
      </c>
      <c r="AH77" s="1393" t="str">
        <f>IF(ISNUMBER(AH28),'Cover Page'!$D$32/1000000*'1 macro-mapping'!AH28/'FX rate'!$C19,"")</f>
        <v/>
      </c>
      <c r="AI77" s="1393" t="str">
        <f>IF(ISNUMBER(AI28),'Cover Page'!$D$32/1000000*'1 macro-mapping'!AI28/'FX rate'!$C19,"")</f>
        <v/>
      </c>
      <c r="AJ77" s="704"/>
      <c r="AK77" s="1393" t="str">
        <f>IF(ISNUMBER(AK28),'Cover Page'!$D$32/1000000*'1 macro-mapping'!AK28/'FX rate'!$C19,"")</f>
        <v/>
      </c>
      <c r="AL77" s="1384" t="str">
        <f>IF(ISNUMBER(AL28),'Cover Page'!$D$32/1000000*'1 macro-mapping'!AL28/'FX rate'!$C19,"")</f>
        <v/>
      </c>
      <c r="AM77" s="1385" t="str">
        <f>IF(ISNUMBER(AM28),'Cover Page'!$D$32/1000000*'1 macro-mapping'!AM28/'FX rate'!$C19,"")</f>
        <v/>
      </c>
      <c r="AN77" s="1385"/>
      <c r="AO77" s="1385" t="str">
        <f>IF(ISNUMBER(AO28),'Cover Page'!$D$32/1000000*'1 macro-mapping'!AO28/'FX rate'!$C19,"")</f>
        <v/>
      </c>
      <c r="AP77" s="704"/>
      <c r="AQ77" s="1385" t="str">
        <f>IF(ISNUMBER(AQ28),'Cover Page'!$D$32/1000000*'1 macro-mapping'!AQ28/'FX rate'!$C19,"")</f>
        <v/>
      </c>
      <c r="AR77" s="1385" t="str">
        <f>IF(ISNUMBER(AR28),'Cover Page'!$D$32/1000000*'1 macro-mapping'!AR28/'FX rate'!$C19,"")</f>
        <v/>
      </c>
      <c r="AS77" s="1385" t="str">
        <f>IF(ISNUMBER(AS28),'Cover Page'!$D$32/1000000*'1 macro-mapping'!AS28/'FX rate'!$C19,"")</f>
        <v/>
      </c>
      <c r="AT77" s="1385" t="str">
        <f>IF(ISNUMBER(AT28),'Cover Page'!$D$32/1000000*'1 macro-mapping'!AT28/'FX rate'!$C19,"")</f>
        <v/>
      </c>
      <c r="AU77" s="1385" t="str">
        <f>IF(ISNUMBER(AU28),'Cover Page'!$D$32/1000000*'1 macro-mapping'!AU28/'FX rate'!$C19,"")</f>
        <v/>
      </c>
    </row>
    <row r="78" spans="1:47" ht="14.25" customHeight="1" x14ac:dyDescent="0.2">
      <c r="A78" s="1686"/>
      <c r="B78" s="1106">
        <v>2015</v>
      </c>
      <c r="C78" s="1107">
        <f>IF(ISNUMBER(C29),'Cover Page'!$D$32/1000000*'1 macro-mapping'!C29/'FX rate'!$C20,"")</f>
        <v>0</v>
      </c>
      <c r="D78" s="1110" t="str">
        <f>IF(ISNUMBER(D29),'Cover Page'!$D$32/1000000*'1 macro-mapping'!D29/'FX rate'!$C20,"")</f>
        <v/>
      </c>
      <c r="E78" s="1110">
        <f>IF(ISNUMBER(E29),'Cover Page'!$D$32/1000000*'1 macro-mapping'!E29/'FX rate'!$C20,"")</f>
        <v>0</v>
      </c>
      <c r="F78" s="1376" t="str">
        <f>IF(ISNUMBER(F29),'Cover Page'!$D$32/1000000*'1 macro-mapping'!F29/'FX rate'!$C20,"")</f>
        <v/>
      </c>
      <c r="G78" s="1376" t="str">
        <f>IF(ISNUMBER(G29),'Cover Page'!$D$32/1000000*'1 macro-mapping'!G29/'FX rate'!$C20,"")</f>
        <v/>
      </c>
      <c r="H78" s="1377" t="str">
        <f>IF(ISNUMBER(H29),'Cover Page'!$D$32/1000000*'1 macro-mapping'!H29/'FX rate'!$C20,"")</f>
        <v/>
      </c>
      <c r="I78" s="1377" t="str">
        <f>IF(ISNUMBER(I29),'Cover Page'!$D$32/1000000*'1 macro-mapping'!I29/'FX rate'!$C20,"")</f>
        <v/>
      </c>
      <c r="J78" s="1110" t="str">
        <f>IF(ISNUMBER(J29),'Cover Page'!$D$32/1000000*'1 macro-mapping'!J29/'FX rate'!$C20,"")</f>
        <v/>
      </c>
      <c r="K78" s="1376" t="str">
        <f>IF(ISNUMBER(K29),'Cover Page'!$D$32/1000000*'1 macro-mapping'!K29/'FX rate'!$C20,"")</f>
        <v/>
      </c>
      <c r="L78" s="1378" t="str">
        <f>IF(ISNUMBER(L29),'Cover Page'!$D$32/1000000*'1 macro-mapping'!L29/'FX rate'!$C20,"")</f>
        <v/>
      </c>
      <c r="M78" s="1108">
        <f>IF(ISNUMBER(M29),'Cover Page'!$D$32/1000000*'1 macro-mapping'!M29/'FX rate'!$C20,"")</f>
        <v>0</v>
      </c>
      <c r="N78" s="1381" t="str">
        <f>IF(ISNUMBER(N29),'Cover Page'!$D$32/1000000*'1 macro-mapping'!N29/'FX rate'!$C20,"")</f>
        <v/>
      </c>
      <c r="O78" s="1376" t="str">
        <f>IF(ISNUMBER(O29),'Cover Page'!$D$32/1000000*'1 macro-mapping'!O29/'FX rate'!$C20,"")</f>
        <v/>
      </c>
      <c r="P78" s="1380" t="str">
        <f>IF(ISNUMBER(P29),'Cover Page'!$D$32/1000000*'1 macro-mapping'!P29/'FX rate'!$C20,"")</f>
        <v/>
      </c>
      <c r="Q78" s="1110" t="str">
        <f>IF(ISNUMBER(Q29),'Cover Page'!$D$32/1000000*'1 macro-mapping'!Q29/'FX rate'!$C20,"")</f>
        <v/>
      </c>
      <c r="R78" s="1381" t="str">
        <f>IF(ISNUMBER(R29),'Cover Page'!$D$32/1000000*'1 macro-mapping'!R29/'FX rate'!$C20,"")</f>
        <v/>
      </c>
      <c r="S78" s="1376" t="str">
        <f>IF(ISNUMBER(S29),'Cover Page'!$D$32/1000000*'1 macro-mapping'!S29/'FX rate'!$C20,"")</f>
        <v/>
      </c>
      <c r="T78" s="1376" t="str">
        <f>IF(ISNUMBER(T29),'Cover Page'!$D$32/1000000*'1 macro-mapping'!T29/'FX rate'!$C20,"")</f>
        <v/>
      </c>
      <c r="U78" s="1382" t="str">
        <f>IF(ISNUMBER(U29),'Cover Page'!$D$32/1000000*'1 macro-mapping'!U29/'FX rate'!$C20,"")</f>
        <v/>
      </c>
      <c r="V78" s="1381" t="str">
        <f>IF(ISNUMBER(V29),'Cover Page'!$D$32/1000000*'1 macro-mapping'!V29/'FX rate'!$C20,"")</f>
        <v/>
      </c>
      <c r="W78" s="1376" t="str">
        <f>IF(ISNUMBER(W29),'Cover Page'!$D$32/1000000*'1 macro-mapping'!W29/'FX rate'!$C20,"")</f>
        <v/>
      </c>
      <c r="X78" s="1376" t="str">
        <f>IF(ISNUMBER(X29),'Cover Page'!$D$32/1000000*'1 macro-mapping'!X29/'FX rate'!$C20,"")</f>
        <v/>
      </c>
      <c r="Y78" s="1383" t="str">
        <f>IF(ISNUMBER(Y29),'Cover Page'!$D$32/1000000*'1 macro-mapping'!Y29/'FX rate'!$C20,"")</f>
        <v/>
      </c>
      <c r="Z78" s="1383" t="str">
        <f>IF(ISNUMBER(Z29),'Cover Page'!$D$32/1000000*'1 macro-mapping'!Z29/'FX rate'!$C20,"")</f>
        <v/>
      </c>
      <c r="AA78" s="1383" t="str">
        <f>IF(ISNUMBER(AA29),'Cover Page'!$D$32/1000000*'1 macro-mapping'!AA29/'FX rate'!$C20,"")</f>
        <v/>
      </c>
      <c r="AB78" s="1383" t="str">
        <f>IF(ISNUMBER(AB29),'Cover Page'!$D$32/1000000*'1 macro-mapping'!AB29/'FX rate'!$C20,"")</f>
        <v/>
      </c>
      <c r="AC78" s="1383" t="str">
        <f>IF(ISNUMBER(AC29),'Cover Page'!$D$32/1000000*'1 macro-mapping'!AC29/'FX rate'!$C20,"")</f>
        <v/>
      </c>
      <c r="AD78" s="1383" t="str">
        <f>IF(ISNUMBER(AD29),'Cover Page'!$D$32/1000000*'1 macro-mapping'!AD29/'FX rate'!$C20,"")</f>
        <v/>
      </c>
      <c r="AE78" s="1383" t="str">
        <f>IF(ISNUMBER(AE29),'Cover Page'!$D$32/1000000*'1 macro-mapping'!AE29/'FX rate'!$C20,"")</f>
        <v/>
      </c>
      <c r="AF78" s="1383" t="str">
        <f>IF(ISNUMBER(AF29),'Cover Page'!$D$32/1000000*'1 macro-mapping'!AF29/'FX rate'!$C20,"")</f>
        <v/>
      </c>
      <c r="AG78" s="1383" t="str">
        <f>IF(ISNUMBER(AG29),'Cover Page'!$D$32/1000000*'1 macro-mapping'!AG29/'FX rate'!$C20,"")</f>
        <v/>
      </c>
      <c r="AH78" s="1383" t="str">
        <f>IF(ISNUMBER(AH29),'Cover Page'!$D$32/1000000*'1 macro-mapping'!AH29/'FX rate'!$C20,"")</f>
        <v/>
      </c>
      <c r="AI78" s="1383" t="str">
        <f>IF(ISNUMBER(AI29),'Cover Page'!$D$32/1000000*'1 macro-mapping'!AI29/'FX rate'!$C20,"")</f>
        <v/>
      </c>
      <c r="AJ78" s="704"/>
      <c r="AK78" s="1383" t="str">
        <f>IF(ISNUMBER(AK29),'Cover Page'!$D$32/1000000*'1 macro-mapping'!AK29/'FX rate'!$C20,"")</f>
        <v/>
      </c>
      <c r="AL78" s="1394" t="str">
        <f>IF(ISNUMBER(AL29),'Cover Page'!$D$32/1000000*'1 macro-mapping'!AL29/'FX rate'!$C20,"")</f>
        <v/>
      </c>
      <c r="AM78" s="1395" t="str">
        <f>IF(ISNUMBER(AM29),'Cover Page'!$D$32/1000000*'1 macro-mapping'!AM29/'FX rate'!$C20,"")</f>
        <v/>
      </c>
      <c r="AN78" s="1395"/>
      <c r="AO78" s="1395" t="str">
        <f>IF(ISNUMBER(AO29),'Cover Page'!$D$32/1000000*'1 macro-mapping'!AO29/'FX rate'!$C20,"")</f>
        <v/>
      </c>
      <c r="AP78" s="704"/>
      <c r="AQ78" s="1395" t="str">
        <f>IF(ISNUMBER(AQ29),'Cover Page'!$D$32/1000000*'1 macro-mapping'!AQ29/'FX rate'!$C20,"")</f>
        <v/>
      </c>
      <c r="AR78" s="1395" t="str">
        <f>IF(ISNUMBER(AR29),'Cover Page'!$D$32/1000000*'1 macro-mapping'!AR29/'FX rate'!$C20,"")</f>
        <v/>
      </c>
      <c r="AS78" s="1395" t="str">
        <f>IF(ISNUMBER(AS29),'Cover Page'!$D$32/1000000*'1 macro-mapping'!AS29/'FX rate'!$C20,"")</f>
        <v/>
      </c>
      <c r="AT78" s="1395" t="str">
        <f>IF(ISNUMBER(AT29),'Cover Page'!$D$32/1000000*'1 macro-mapping'!AT29/'FX rate'!$C20,"")</f>
        <v/>
      </c>
      <c r="AU78" s="1395" t="str">
        <f>IF(ISNUMBER(AU29),'Cover Page'!$D$32/1000000*'1 macro-mapping'!AU29/'FX rate'!$C20,"")</f>
        <v/>
      </c>
    </row>
    <row r="79" spans="1:47" ht="14.25" customHeight="1" thickBot="1" x14ac:dyDescent="0.25">
      <c r="A79" s="1686"/>
      <c r="B79" s="1111">
        <v>2016</v>
      </c>
      <c r="C79" s="1112">
        <f>IF(ISNUMBER(C30),'Cover Page'!$D$32/1000000*'1 macro-mapping'!C30/'FX rate'!$C21,"")</f>
        <v>0</v>
      </c>
      <c r="D79" s="1113" t="str">
        <f>IF(ISNUMBER(D30),'Cover Page'!$D$32/1000000*'1 macro-mapping'!D30/'FX rate'!$C21,"")</f>
        <v/>
      </c>
      <c r="E79" s="1113">
        <f>IF(ISNUMBER(E30),'Cover Page'!$D$32/1000000*'1 macro-mapping'!E30/'FX rate'!$C21,"")</f>
        <v>0</v>
      </c>
      <c r="F79" s="1396" t="str">
        <f>IF(ISNUMBER(F30),'Cover Page'!$D$32/1000000*'1 macro-mapping'!F30/'FX rate'!$C21,"")</f>
        <v/>
      </c>
      <c r="G79" s="1396" t="str">
        <f>IF(ISNUMBER(G30),'Cover Page'!$D$32/1000000*'1 macro-mapping'!G30/'FX rate'!$C21,"")</f>
        <v/>
      </c>
      <c r="H79" s="1397" t="str">
        <f>IF(ISNUMBER(H30),'Cover Page'!$D$32/1000000*'1 macro-mapping'!H30/'FX rate'!$C21,"")</f>
        <v/>
      </c>
      <c r="I79" s="1397" t="str">
        <f>IF(ISNUMBER(I30),'Cover Page'!$D$32/1000000*'1 macro-mapping'!I30/'FX rate'!$C21,"")</f>
        <v/>
      </c>
      <c r="J79" s="1113" t="str">
        <f>IF(ISNUMBER(J30),'Cover Page'!$D$32/1000000*'1 macro-mapping'!J30/'FX rate'!$C21,"")</f>
        <v/>
      </c>
      <c r="K79" s="1396" t="str">
        <f>IF(ISNUMBER(K30),'Cover Page'!$D$32/1000000*'1 macro-mapping'!K30/'FX rate'!$C21,"")</f>
        <v/>
      </c>
      <c r="L79" s="1398" t="str">
        <f>IF(ISNUMBER(L30),'Cover Page'!$D$32/1000000*'1 macro-mapping'!L30/'FX rate'!$C21,"")</f>
        <v/>
      </c>
      <c r="M79" s="1113">
        <f>IF(ISNUMBER(M30),'Cover Page'!$D$32/1000000*'1 macro-mapping'!M30/'FX rate'!$C21,"")</f>
        <v>0</v>
      </c>
      <c r="N79" s="1399" t="str">
        <f>IF(ISNUMBER(N30),'Cover Page'!$D$32/1000000*'1 macro-mapping'!N30/'FX rate'!$C21,"")</f>
        <v/>
      </c>
      <c r="O79" s="1396" t="str">
        <f>IF(ISNUMBER(O30),'Cover Page'!$D$32/1000000*'1 macro-mapping'!O30/'FX rate'!$C21,"")</f>
        <v/>
      </c>
      <c r="P79" s="1400" t="str">
        <f>IF(ISNUMBER(P30),'Cover Page'!$D$32/1000000*'1 macro-mapping'!P30/'FX rate'!$C21,"")</f>
        <v/>
      </c>
      <c r="Q79" s="1113" t="str">
        <f>IF(ISNUMBER(Q30),'Cover Page'!$D$32/1000000*'1 macro-mapping'!Q30/'FX rate'!$C21,"")</f>
        <v/>
      </c>
      <c r="R79" s="1399" t="str">
        <f>IF(ISNUMBER(R30),'Cover Page'!$D$32/1000000*'1 macro-mapping'!R30/'FX rate'!$C21,"")</f>
        <v/>
      </c>
      <c r="S79" s="1396" t="str">
        <f>IF(ISNUMBER(S30),'Cover Page'!$D$32/1000000*'1 macro-mapping'!S30/'FX rate'!$C21,"")</f>
        <v/>
      </c>
      <c r="T79" s="1396" t="str">
        <f>IF(ISNUMBER(T30),'Cover Page'!$D$32/1000000*'1 macro-mapping'!T30/'FX rate'!$C21,"")</f>
        <v/>
      </c>
      <c r="U79" s="1401" t="str">
        <f>IF(ISNUMBER(U30),'Cover Page'!$D$32/1000000*'1 macro-mapping'!U30/'FX rate'!$C21,"")</f>
        <v/>
      </c>
      <c r="V79" s="1399" t="str">
        <f>IF(ISNUMBER(V30),'Cover Page'!$D$32/1000000*'1 macro-mapping'!V30/'FX rate'!$C21,"")</f>
        <v/>
      </c>
      <c r="W79" s="1396" t="str">
        <f>IF(ISNUMBER(W30),'Cover Page'!$D$32/1000000*'1 macro-mapping'!W30/'FX rate'!$C21,"")</f>
        <v/>
      </c>
      <c r="X79" s="1396" t="str">
        <f>IF(ISNUMBER(X30),'Cover Page'!$D$32/1000000*'1 macro-mapping'!X30/'FX rate'!$C21,"")</f>
        <v/>
      </c>
      <c r="Y79" s="1402" t="str">
        <f>IF(ISNUMBER(Y30),'Cover Page'!$D$32/1000000*'1 macro-mapping'!Y30/'FX rate'!$C21,"")</f>
        <v/>
      </c>
      <c r="Z79" s="1402" t="str">
        <f>IF(ISNUMBER(Z30),'Cover Page'!$D$32/1000000*'1 macro-mapping'!Z30/'FX rate'!$C21,"")</f>
        <v/>
      </c>
      <c r="AA79" s="1402" t="str">
        <f>IF(ISNUMBER(AA30),'Cover Page'!$D$32/1000000*'1 macro-mapping'!AA30/'FX rate'!$C21,"")</f>
        <v/>
      </c>
      <c r="AB79" s="1402" t="str">
        <f>IF(ISNUMBER(AB30),'Cover Page'!$D$32/1000000*'1 macro-mapping'!AB30/'FX rate'!$C21,"")</f>
        <v/>
      </c>
      <c r="AC79" s="1402" t="str">
        <f>IF(ISNUMBER(AC30),'Cover Page'!$D$32/1000000*'1 macro-mapping'!AC30/'FX rate'!$C21,"")</f>
        <v/>
      </c>
      <c r="AD79" s="1402" t="str">
        <f>IF(ISNUMBER(AD30),'Cover Page'!$D$32/1000000*'1 macro-mapping'!AD30/'FX rate'!$C21,"")</f>
        <v/>
      </c>
      <c r="AE79" s="1402" t="str">
        <f>IF(ISNUMBER(AE30),'Cover Page'!$D$32/1000000*'1 macro-mapping'!AE30/'FX rate'!$C21,"")</f>
        <v/>
      </c>
      <c r="AF79" s="1402" t="str">
        <f>IF(ISNUMBER(AF30),'Cover Page'!$D$32/1000000*'1 macro-mapping'!AF30/'FX rate'!$C21,"")</f>
        <v/>
      </c>
      <c r="AG79" s="1402" t="str">
        <f>IF(ISNUMBER(AG30),'Cover Page'!$D$32/1000000*'1 macro-mapping'!AG30/'FX rate'!$C21,"")</f>
        <v/>
      </c>
      <c r="AH79" s="1402" t="str">
        <f>IF(ISNUMBER(AH30),'Cover Page'!$D$32/1000000*'1 macro-mapping'!AH30/'FX rate'!$C21,"")</f>
        <v/>
      </c>
      <c r="AI79" s="1402" t="str">
        <f>IF(ISNUMBER(AI30),'Cover Page'!$D$32/1000000*'1 macro-mapping'!AI30/'FX rate'!$C21,"")</f>
        <v/>
      </c>
      <c r="AJ79" s="704"/>
      <c r="AK79" s="1402" t="str">
        <f>IF(ISNUMBER(AK30),'Cover Page'!$D$32/1000000*'1 macro-mapping'!AK30/'FX rate'!$C21,"")</f>
        <v/>
      </c>
      <c r="AL79" s="1403" t="str">
        <f>IF(ISNUMBER(AL30),'Cover Page'!$D$32/1000000*'1 macro-mapping'!AL30/'FX rate'!$C21,"")</f>
        <v/>
      </c>
      <c r="AM79" s="1404" t="str">
        <f>IF(ISNUMBER(AM30),'Cover Page'!$D$32/1000000*'1 macro-mapping'!AM30/'FX rate'!$C21,"")</f>
        <v/>
      </c>
      <c r="AN79" s="1404"/>
      <c r="AO79" s="1404" t="str">
        <f>IF(ISNUMBER(AO30),'Cover Page'!$D$32/1000000*'1 macro-mapping'!AO30/'FX rate'!$C21,"")</f>
        <v/>
      </c>
      <c r="AP79" s="704"/>
      <c r="AQ79" s="1404" t="str">
        <f>IF(ISNUMBER(AQ30),'Cover Page'!$D$32/1000000*'1 macro-mapping'!AQ30/'FX rate'!$C21,"")</f>
        <v/>
      </c>
      <c r="AR79" s="1404" t="str">
        <f>IF(ISNUMBER(AR30),'Cover Page'!$D$32/1000000*'1 macro-mapping'!AR30/'FX rate'!$C21,"")</f>
        <v/>
      </c>
      <c r="AS79" s="1404" t="str">
        <f>IF(ISNUMBER(AS30),'Cover Page'!$D$32/1000000*'1 macro-mapping'!AS30/'FX rate'!$C21,"")</f>
        <v/>
      </c>
      <c r="AT79" s="1404" t="str">
        <f>IF(ISNUMBER(AT30),'Cover Page'!$D$32/1000000*'1 macro-mapping'!AT30/'FX rate'!$C21,"")</f>
        <v/>
      </c>
      <c r="AU79" s="1404" t="str">
        <f>IF(ISNUMBER(AU30),'Cover Page'!$D$32/1000000*'1 macro-mapping'!AU30/'FX rate'!$C21,"")</f>
        <v/>
      </c>
    </row>
    <row r="80" spans="1:47" ht="14.25" customHeight="1" x14ac:dyDescent="0.2">
      <c r="A80" s="1686"/>
    </row>
    <row r="81" spans="1:47" ht="14.25" customHeight="1" x14ac:dyDescent="0.2">
      <c r="A81" s="1686"/>
    </row>
    <row r="82" spans="1:47" ht="14.25" customHeight="1" x14ac:dyDescent="0.2">
      <c r="A82" s="1686"/>
    </row>
    <row r="83" spans="1:47" ht="14.25" hidden="1" customHeight="1" x14ac:dyDescent="0.2">
      <c r="A83" s="1335"/>
      <c r="B83" s="1695" t="s">
        <v>245</v>
      </c>
      <c r="C83" s="1116" t="s">
        <v>1</v>
      </c>
      <c r="D83" s="1117" t="s">
        <v>2</v>
      </c>
      <c r="E83" s="1117" t="s">
        <v>3</v>
      </c>
      <c r="F83" s="1117" t="s">
        <v>97</v>
      </c>
      <c r="G83" s="1117" t="s">
        <v>4</v>
      </c>
      <c r="H83" s="1117" t="s">
        <v>5</v>
      </c>
      <c r="I83" s="1118" t="s">
        <v>6</v>
      </c>
      <c r="J83" s="1117" t="s">
        <v>7</v>
      </c>
      <c r="K83" s="1117" t="s">
        <v>8</v>
      </c>
      <c r="L83" s="1117" t="s">
        <v>9</v>
      </c>
      <c r="M83" s="1117" t="s">
        <v>10</v>
      </c>
      <c r="N83" s="1117" t="s">
        <v>11</v>
      </c>
      <c r="O83" s="1117" t="s">
        <v>12</v>
      </c>
      <c r="P83" s="1117" t="s">
        <v>13</v>
      </c>
      <c r="Q83" s="1117" t="s">
        <v>14</v>
      </c>
      <c r="R83" s="1117" t="s">
        <v>15</v>
      </c>
      <c r="S83" s="1117" t="s">
        <v>16</v>
      </c>
      <c r="T83" s="1117" t="s">
        <v>17</v>
      </c>
      <c r="U83" s="1117" t="s">
        <v>18</v>
      </c>
      <c r="V83" s="1117" t="s">
        <v>19</v>
      </c>
      <c r="W83" s="1117" t="s">
        <v>20</v>
      </c>
      <c r="X83" s="1117" t="s">
        <v>21</v>
      </c>
      <c r="Y83" s="1117" t="s">
        <v>22</v>
      </c>
      <c r="Z83" s="1117" t="s">
        <v>23</v>
      </c>
      <c r="AA83" s="1117" t="s">
        <v>24</v>
      </c>
      <c r="AB83" s="1117" t="s">
        <v>25</v>
      </c>
      <c r="AC83" s="1117" t="s">
        <v>26</v>
      </c>
      <c r="AD83" s="1117" t="s">
        <v>27</v>
      </c>
      <c r="AE83" s="1117" t="s">
        <v>28</v>
      </c>
      <c r="AF83" s="1117" t="s">
        <v>29</v>
      </c>
      <c r="AG83" s="1117" t="s">
        <v>30</v>
      </c>
      <c r="AH83" s="1117" t="s">
        <v>31</v>
      </c>
      <c r="AI83" s="1117" t="s">
        <v>32</v>
      </c>
      <c r="AJ83" s="76"/>
      <c r="AK83" s="1120"/>
      <c r="AL83" s="1121"/>
      <c r="AM83" s="1121"/>
      <c r="AN83" s="1119"/>
      <c r="AO83" s="1119"/>
      <c r="AP83" s="76"/>
      <c r="AQ83" s="1117" t="s">
        <v>33</v>
      </c>
      <c r="AR83" s="1117" t="s">
        <v>34</v>
      </c>
      <c r="AS83" s="1117" t="s">
        <v>35</v>
      </c>
      <c r="AT83" s="1117" t="s">
        <v>99</v>
      </c>
      <c r="AU83" s="1117" t="s">
        <v>126</v>
      </c>
    </row>
    <row r="84" spans="1:47" ht="14.25" hidden="1" customHeight="1" x14ac:dyDescent="0.2">
      <c r="A84" s="1335"/>
      <c r="B84" s="1696"/>
      <c r="C84" s="1697" t="s">
        <v>95</v>
      </c>
      <c r="D84" s="1122"/>
      <c r="E84" s="1122"/>
      <c r="F84" s="1123"/>
      <c r="G84" s="1123"/>
      <c r="H84" s="1122"/>
      <c r="I84" s="1122"/>
      <c r="J84" s="1122"/>
      <c r="K84" s="1123"/>
      <c r="L84" s="1123"/>
      <c r="M84" s="1122"/>
      <c r="N84" s="1124"/>
      <c r="O84" s="1123"/>
      <c r="P84" s="1123"/>
      <c r="Q84" s="1125"/>
      <c r="R84" s="1125"/>
      <c r="S84" s="1125"/>
      <c r="T84" s="1125"/>
      <c r="U84" s="1125"/>
      <c r="V84" s="1125"/>
      <c r="W84" s="1125"/>
      <c r="X84" s="1125"/>
      <c r="Y84" s="1125"/>
      <c r="Z84" s="1125"/>
      <c r="AA84" s="1125"/>
      <c r="AB84" s="1125"/>
      <c r="AC84" s="1125"/>
      <c r="AD84" s="1125"/>
      <c r="AE84" s="1125"/>
      <c r="AF84" s="1125"/>
      <c r="AG84" s="1125"/>
      <c r="AH84" s="1125"/>
      <c r="AI84" s="1126"/>
      <c r="AJ84" s="67"/>
      <c r="AK84" s="1697" t="s">
        <v>95</v>
      </c>
      <c r="AL84" s="1122"/>
      <c r="AM84" s="1128"/>
      <c r="AN84" s="1577"/>
      <c r="AO84" s="1129"/>
      <c r="AP84" s="67"/>
      <c r="AQ84" s="1130"/>
      <c r="AR84" s="1126"/>
      <c r="AS84" s="1130"/>
      <c r="AT84" s="1126"/>
      <c r="AU84" s="1130"/>
    </row>
    <row r="85" spans="1:47" ht="14.25" hidden="1" customHeight="1" x14ac:dyDescent="0.2">
      <c r="A85" s="1335"/>
      <c r="B85" s="1696"/>
      <c r="C85" s="1698"/>
      <c r="D85" s="1691" t="s">
        <v>36</v>
      </c>
      <c r="E85" s="1689" t="s">
        <v>246</v>
      </c>
      <c r="F85" s="1131"/>
      <c r="G85" s="1131"/>
      <c r="H85" s="1691" t="s">
        <v>247</v>
      </c>
      <c r="I85" s="1691" t="s">
        <v>248</v>
      </c>
      <c r="J85" s="1699" t="s">
        <v>249</v>
      </c>
      <c r="K85" s="1131"/>
      <c r="L85" s="1132"/>
      <c r="M85" s="1689" t="s">
        <v>250</v>
      </c>
      <c r="N85" s="1133"/>
      <c r="O85" s="1131"/>
      <c r="P85" s="1131"/>
      <c r="Q85" s="1134"/>
      <c r="R85" s="1133"/>
      <c r="S85" s="1133"/>
      <c r="T85" s="1133"/>
      <c r="U85" s="1133"/>
      <c r="V85" s="1133"/>
      <c r="W85" s="1133"/>
      <c r="X85" s="1133"/>
      <c r="Y85" s="1133"/>
      <c r="Z85" s="1131"/>
      <c r="AA85" s="1133"/>
      <c r="AB85" s="1133"/>
      <c r="AC85" s="1133"/>
      <c r="AD85" s="1133"/>
      <c r="AE85" s="1133"/>
      <c r="AF85" s="1133"/>
      <c r="AG85" s="1133"/>
      <c r="AH85" s="1135"/>
      <c r="AI85" s="1691" t="s">
        <v>326</v>
      </c>
      <c r="AJ85" s="1317"/>
      <c r="AK85" s="1698"/>
      <c r="AL85" s="1689" t="s">
        <v>339</v>
      </c>
      <c r="AM85" s="1690" t="s">
        <v>320</v>
      </c>
      <c r="AN85" s="1577"/>
      <c r="AO85" s="1129"/>
      <c r="AP85" s="1317"/>
      <c r="AQ85" s="1687"/>
      <c r="AR85" s="1687"/>
      <c r="AS85" s="1687"/>
      <c r="AT85" s="1687"/>
      <c r="AU85" s="1687"/>
    </row>
    <row r="86" spans="1:47" ht="14.25" hidden="1" customHeight="1" x14ac:dyDescent="0.2">
      <c r="A86" s="1335"/>
      <c r="B86" s="1696"/>
      <c r="C86" s="1698"/>
      <c r="D86" s="1691"/>
      <c r="E86" s="1689"/>
      <c r="F86" s="1136"/>
      <c r="G86" s="1136"/>
      <c r="H86" s="1691"/>
      <c r="I86" s="1691"/>
      <c r="J86" s="1689"/>
      <c r="K86" s="1136"/>
      <c r="L86" s="1137"/>
      <c r="M86" s="1689"/>
      <c r="N86" s="1699" t="s">
        <v>251</v>
      </c>
      <c r="O86" s="1134"/>
      <c r="P86" s="1134"/>
      <c r="Q86" s="1699" t="s">
        <v>334</v>
      </c>
      <c r="R86" s="1699" t="s">
        <v>333</v>
      </c>
      <c r="S86" s="1134"/>
      <c r="T86" s="1134"/>
      <c r="U86" s="1134"/>
      <c r="V86" s="1699" t="s">
        <v>329</v>
      </c>
      <c r="W86" s="1134"/>
      <c r="X86" s="1138"/>
      <c r="Y86" s="1690" t="s">
        <v>39</v>
      </c>
      <c r="Z86" s="1690" t="s">
        <v>37</v>
      </c>
      <c r="AA86" s="1690" t="s">
        <v>96</v>
      </c>
      <c r="AB86" s="1690" t="s">
        <v>38</v>
      </c>
      <c r="AC86" s="1690" t="s">
        <v>471</v>
      </c>
      <c r="AD86" s="1690" t="s">
        <v>559</v>
      </c>
      <c r="AE86" s="1692" t="s">
        <v>560</v>
      </c>
      <c r="AF86" s="1692" t="s">
        <v>560</v>
      </c>
      <c r="AG86" s="1692" t="s">
        <v>560</v>
      </c>
      <c r="AH86" s="1690" t="s">
        <v>561</v>
      </c>
      <c r="AI86" s="1691"/>
      <c r="AJ86" s="1317"/>
      <c r="AK86" s="1698"/>
      <c r="AL86" s="1689"/>
      <c r="AM86" s="1691"/>
      <c r="AN86" s="1577"/>
      <c r="AO86" s="1129"/>
      <c r="AP86" s="1317"/>
      <c r="AQ86" s="1688"/>
      <c r="AR86" s="1688"/>
      <c r="AS86" s="1688"/>
      <c r="AT86" s="1688"/>
      <c r="AU86" s="1688"/>
    </row>
    <row r="87" spans="1:47" ht="14.25" hidden="1" customHeight="1" x14ac:dyDescent="0.2">
      <c r="A87" s="1335"/>
      <c r="B87" s="1696"/>
      <c r="C87" s="1698"/>
      <c r="D87" s="1691"/>
      <c r="E87" s="1689"/>
      <c r="F87" s="1139"/>
      <c r="G87" s="1139"/>
      <c r="H87" s="1691"/>
      <c r="I87" s="1691"/>
      <c r="J87" s="1689"/>
      <c r="K87" s="1139"/>
      <c r="L87" s="1140"/>
      <c r="M87" s="1689"/>
      <c r="N87" s="1689"/>
      <c r="O87" s="1139"/>
      <c r="P87" s="1139"/>
      <c r="Q87" s="1689"/>
      <c r="R87" s="1689"/>
      <c r="S87" s="1139"/>
      <c r="T87" s="1139"/>
      <c r="U87" s="1139"/>
      <c r="V87" s="1689"/>
      <c r="W87" s="1141"/>
      <c r="X87" s="1142"/>
      <c r="Y87" s="1691"/>
      <c r="Z87" s="1691"/>
      <c r="AA87" s="1691"/>
      <c r="AB87" s="1691"/>
      <c r="AC87" s="1691"/>
      <c r="AD87" s="1691"/>
      <c r="AE87" s="1693"/>
      <c r="AF87" s="1693"/>
      <c r="AG87" s="1693"/>
      <c r="AH87" s="1691"/>
      <c r="AI87" s="1691"/>
      <c r="AJ87" s="1317"/>
      <c r="AK87" s="1698"/>
      <c r="AL87" s="1689"/>
      <c r="AM87" s="1691"/>
      <c r="AN87" s="1577"/>
      <c r="AO87" s="1129"/>
      <c r="AP87" s="1317"/>
      <c r="AQ87" s="1688"/>
      <c r="AR87" s="1688"/>
      <c r="AS87" s="1688"/>
      <c r="AT87" s="1688"/>
      <c r="AU87" s="1688"/>
    </row>
    <row r="88" spans="1:47" ht="50.25" hidden="1" customHeight="1" x14ac:dyDescent="0.2">
      <c r="A88" s="1335"/>
      <c r="B88" s="1696"/>
      <c r="C88" s="1698"/>
      <c r="D88" s="1691"/>
      <c r="E88" s="1689"/>
      <c r="F88" s="1143" t="s">
        <v>227</v>
      </c>
      <c r="G88" s="1143" t="s">
        <v>243</v>
      </c>
      <c r="H88" s="1691"/>
      <c r="I88" s="1691"/>
      <c r="J88" s="1689"/>
      <c r="K88" s="1144" t="s">
        <v>124</v>
      </c>
      <c r="L88" s="1145" t="s">
        <v>125</v>
      </c>
      <c r="M88" s="1689"/>
      <c r="N88" s="1700"/>
      <c r="O88" s="1144" t="s">
        <v>252</v>
      </c>
      <c r="P88" s="1146" t="s">
        <v>253</v>
      </c>
      <c r="Q88" s="1689"/>
      <c r="R88" s="1689"/>
      <c r="S88" s="1146" t="s">
        <v>332</v>
      </c>
      <c r="T88" s="1146" t="s">
        <v>331</v>
      </c>
      <c r="U88" s="1146" t="s">
        <v>330</v>
      </c>
      <c r="V88" s="1689"/>
      <c r="W88" s="1144" t="s">
        <v>328</v>
      </c>
      <c r="X88" s="1143" t="s">
        <v>327</v>
      </c>
      <c r="Y88" s="1691"/>
      <c r="Z88" s="1691"/>
      <c r="AA88" s="1691"/>
      <c r="AB88" s="1691"/>
      <c r="AC88" s="1691"/>
      <c r="AD88" s="1694"/>
      <c r="AE88" s="1693"/>
      <c r="AF88" s="1693"/>
      <c r="AG88" s="1693"/>
      <c r="AH88" s="1691"/>
      <c r="AI88" s="1691"/>
      <c r="AJ88" s="1316"/>
      <c r="AK88" s="1698"/>
      <c r="AL88" s="1689"/>
      <c r="AM88" s="1691"/>
      <c r="AN88" s="1576"/>
      <c r="AO88" s="1147"/>
      <c r="AP88" s="1316"/>
      <c r="AQ88" s="1688"/>
      <c r="AR88" s="1688"/>
      <c r="AS88" s="1688"/>
      <c r="AT88" s="1688"/>
      <c r="AU88" s="1688"/>
    </row>
    <row r="89" spans="1:47" ht="14.25" hidden="1" customHeight="1" x14ac:dyDescent="0.2">
      <c r="A89" s="1335"/>
      <c r="B89" s="1148" t="s">
        <v>538</v>
      </c>
      <c r="C89" s="1149" t="s">
        <v>321</v>
      </c>
      <c r="D89" s="1150" t="s">
        <v>103</v>
      </c>
      <c r="E89" s="1151" t="s">
        <v>231</v>
      </c>
      <c r="F89" s="1152"/>
      <c r="G89" s="1152"/>
      <c r="H89" s="1151" t="s">
        <v>241</v>
      </c>
      <c r="I89" s="1151" t="s">
        <v>237</v>
      </c>
      <c r="J89" s="1151" t="s">
        <v>236</v>
      </c>
      <c r="K89" s="1152"/>
      <c r="L89" s="1153"/>
      <c r="M89" s="1151"/>
      <c r="N89" s="1154" t="s">
        <v>232</v>
      </c>
      <c r="O89" s="1152"/>
      <c r="P89" s="1155"/>
      <c r="Q89" s="1150"/>
      <c r="R89" s="1156"/>
      <c r="S89" s="1152"/>
      <c r="T89" s="1152"/>
      <c r="U89" s="1157"/>
      <c r="V89" s="1156"/>
      <c r="W89" s="1152"/>
      <c r="X89" s="1152"/>
      <c r="Y89" s="1158"/>
      <c r="Z89" s="1159"/>
      <c r="AA89" s="1159"/>
      <c r="AB89" s="1159"/>
      <c r="AC89" s="1158"/>
      <c r="AD89" s="1151" t="s">
        <v>234</v>
      </c>
      <c r="AE89" s="1158"/>
      <c r="AF89" s="1158"/>
      <c r="AG89" s="1158"/>
      <c r="AH89" s="1158"/>
      <c r="AI89" s="1159" t="s">
        <v>233</v>
      </c>
      <c r="AJ89" s="817"/>
      <c r="AK89" s="1160" t="s">
        <v>102</v>
      </c>
      <c r="AL89" s="1151" t="s">
        <v>319</v>
      </c>
      <c r="AM89" s="1159" t="s">
        <v>235</v>
      </c>
      <c r="AN89" s="1161"/>
      <c r="AO89" s="1161"/>
      <c r="AP89" s="817"/>
      <c r="AQ89" s="1162"/>
      <c r="AR89" s="1163"/>
      <c r="AS89" s="1162"/>
      <c r="AT89" s="1163"/>
      <c r="AU89" s="1162"/>
    </row>
    <row r="90" spans="1:47" ht="14.25" hidden="1" customHeight="1" x14ac:dyDescent="0.2">
      <c r="A90" s="1335"/>
      <c r="B90" s="1164" t="s">
        <v>504</v>
      </c>
      <c r="C90" s="1165" t="s">
        <v>505</v>
      </c>
      <c r="D90" s="1166" t="s">
        <v>506</v>
      </c>
      <c r="E90" s="1167" t="s">
        <v>507</v>
      </c>
      <c r="F90" s="1168" t="s">
        <v>508</v>
      </c>
      <c r="G90" s="1168" t="s">
        <v>509</v>
      </c>
      <c r="H90" s="1167" t="s">
        <v>510</v>
      </c>
      <c r="I90" s="1167" t="s">
        <v>511</v>
      </c>
      <c r="J90" s="1167" t="s">
        <v>512</v>
      </c>
      <c r="K90" s="1168" t="s">
        <v>513</v>
      </c>
      <c r="L90" s="1169" t="s">
        <v>514</v>
      </c>
      <c r="M90" s="1167" t="s">
        <v>515</v>
      </c>
      <c r="N90" s="1170" t="s">
        <v>516</v>
      </c>
      <c r="O90" s="1168" t="s">
        <v>517</v>
      </c>
      <c r="P90" s="1171" t="s">
        <v>518</v>
      </c>
      <c r="Q90" s="1166" t="s">
        <v>519</v>
      </c>
      <c r="R90" s="1172" t="s">
        <v>520</v>
      </c>
      <c r="S90" s="1168" t="s">
        <v>521</v>
      </c>
      <c r="T90" s="1168" t="s">
        <v>522</v>
      </c>
      <c r="U90" s="1173" t="s">
        <v>523</v>
      </c>
      <c r="V90" s="1172" t="s">
        <v>524</v>
      </c>
      <c r="W90" s="1168" t="s">
        <v>525</v>
      </c>
      <c r="X90" s="1168" t="s">
        <v>526</v>
      </c>
      <c r="Y90" s="1174" t="s">
        <v>527</v>
      </c>
      <c r="Z90" s="1175" t="s">
        <v>528</v>
      </c>
      <c r="AA90" s="1175" t="s">
        <v>529</v>
      </c>
      <c r="AB90" s="1175" t="s">
        <v>530</v>
      </c>
      <c r="AC90" s="1174" t="s">
        <v>531</v>
      </c>
      <c r="AD90" s="1167" t="s">
        <v>532</v>
      </c>
      <c r="AE90" s="1174"/>
      <c r="AF90" s="1174"/>
      <c r="AG90" s="1174"/>
      <c r="AH90" s="1174" t="s">
        <v>536</v>
      </c>
      <c r="AI90" s="1175" t="s">
        <v>533</v>
      </c>
      <c r="AJ90" s="818"/>
      <c r="AK90" s="1176" t="s">
        <v>537</v>
      </c>
      <c r="AL90" s="1167" t="s">
        <v>534</v>
      </c>
      <c r="AM90" s="1175" t="s">
        <v>535</v>
      </c>
      <c r="AN90" s="1161"/>
      <c r="AO90" s="1161"/>
      <c r="AP90" s="818"/>
      <c r="AQ90" s="1166"/>
      <c r="AR90" s="1174"/>
      <c r="AS90" s="1166"/>
      <c r="AT90" s="1174"/>
      <c r="AU90" s="1166"/>
    </row>
    <row r="91" spans="1:47" ht="14.25" customHeight="1" x14ac:dyDescent="0.2">
      <c r="A91" s="1685" t="s">
        <v>627</v>
      </c>
      <c r="B91" s="1177">
        <v>2002</v>
      </c>
      <c r="C91" s="1178">
        <f>IF(ISNUMBER(C16),'Cover Page'!$D$32/1000000*'1 macro-mapping'!C16/'FX rate'!$C$21,"")</f>
        <v>0</v>
      </c>
      <c r="D91" s="1179" t="str">
        <f>IF(ISNUMBER(D16),'Cover Page'!$D$32/1000000*'1 macro-mapping'!D16/'FX rate'!$C$21,"")</f>
        <v/>
      </c>
      <c r="E91" s="1179">
        <f>IF(ISNUMBER(E16),'Cover Page'!$D$32/1000000*'1 macro-mapping'!E16/'FX rate'!$C$21,"")</f>
        <v>0</v>
      </c>
      <c r="F91" s="1338" t="str">
        <f>IF(ISNUMBER(F16),'Cover Page'!$D$32/1000000*'1 macro-mapping'!F16/'FX rate'!$C$21,"")</f>
        <v/>
      </c>
      <c r="G91" s="1338" t="str">
        <f>IF(ISNUMBER(G16),'Cover Page'!$D$32/1000000*'1 macro-mapping'!G16/'FX rate'!$C$21,"")</f>
        <v/>
      </c>
      <c r="H91" s="1339" t="str">
        <f>IF(ISNUMBER(H16),'Cover Page'!$D$32/1000000*'1 macro-mapping'!H16/'FX rate'!$C$21,"")</f>
        <v/>
      </c>
      <c r="I91" s="1339" t="str">
        <f>IF(ISNUMBER(I16),'Cover Page'!$D$32/1000000*'1 macro-mapping'!I16/'FX rate'!$C$21,"")</f>
        <v/>
      </c>
      <c r="J91" s="1179" t="str">
        <f>IF(ISNUMBER(J16),'Cover Page'!$D$32/1000000*'1 macro-mapping'!J16/'FX rate'!$C$21,"")</f>
        <v/>
      </c>
      <c r="K91" s="1338" t="str">
        <f>IF(ISNUMBER(K16),'Cover Page'!$D$32/1000000*'1 macro-mapping'!K16/'FX rate'!$C$21,"")</f>
        <v/>
      </c>
      <c r="L91" s="1340" t="str">
        <f>IF(ISNUMBER(L16),'Cover Page'!$D$32/1000000*'1 macro-mapping'!L16/'FX rate'!$C$21,"")</f>
        <v/>
      </c>
      <c r="M91" s="1179">
        <f>IF(ISNUMBER(M16),'Cover Page'!$D$32/1000000*'1 macro-mapping'!M16/'FX rate'!$C$21,"")</f>
        <v>0</v>
      </c>
      <c r="N91" s="1341" t="str">
        <f>IF(ISNUMBER(N16),'Cover Page'!$D$32/1000000*'1 macro-mapping'!N16/'FX rate'!$C$21,"")</f>
        <v/>
      </c>
      <c r="O91" s="1338" t="str">
        <f>IF(ISNUMBER(O16),'Cover Page'!$D$32/1000000*'1 macro-mapping'!O16/'FX rate'!$C$21,"")</f>
        <v/>
      </c>
      <c r="P91" s="1342" t="str">
        <f>IF(ISNUMBER(P16),'Cover Page'!$D$32/1000000*'1 macro-mapping'!P16/'FX rate'!$C$21,"")</f>
        <v/>
      </c>
      <c r="Q91" s="1179" t="str">
        <f>IF(ISNUMBER(Q16),'Cover Page'!$D$32/1000000*'1 macro-mapping'!Q16/'FX rate'!$C$21,"")</f>
        <v/>
      </c>
      <c r="R91" s="1341" t="str">
        <f>IF(ISNUMBER(R16),'Cover Page'!$D$32/1000000*'1 macro-mapping'!R16/'FX rate'!$C$21,"")</f>
        <v/>
      </c>
      <c r="S91" s="1338" t="str">
        <f>IF(ISNUMBER(S16),'Cover Page'!$D$32/1000000*'1 macro-mapping'!S16/'FX rate'!$C$21,"")</f>
        <v/>
      </c>
      <c r="T91" s="1338" t="str">
        <f>IF(ISNUMBER(T16),'Cover Page'!$D$32/1000000*'1 macro-mapping'!T16/'FX rate'!$C$21,"")</f>
        <v/>
      </c>
      <c r="U91" s="1343" t="str">
        <f>IF(ISNUMBER(U16),'Cover Page'!$D$32/1000000*'1 macro-mapping'!U16/'FX rate'!$C$21,"")</f>
        <v/>
      </c>
      <c r="V91" s="1341" t="str">
        <f>IF(ISNUMBER(V16),'Cover Page'!$D$32/1000000*'1 macro-mapping'!V16/'FX rate'!$C$21,"")</f>
        <v/>
      </c>
      <c r="W91" s="1338" t="str">
        <f>IF(ISNUMBER(W16),'Cover Page'!$D$32/1000000*'1 macro-mapping'!W16/'FX rate'!$C$21,"")</f>
        <v/>
      </c>
      <c r="X91" s="1338" t="str">
        <f>IF(ISNUMBER(X16),'Cover Page'!$D$32/1000000*'1 macro-mapping'!X16/'FX rate'!$C$21,"")</f>
        <v/>
      </c>
      <c r="Y91" s="1344" t="str">
        <f>IF(ISNUMBER(Y16),'Cover Page'!$D$32/1000000*'1 macro-mapping'!Y16/'FX rate'!$C$21,"")</f>
        <v/>
      </c>
      <c r="Z91" s="1344" t="str">
        <f>IF(ISNUMBER(Z16),'Cover Page'!$D$32/1000000*'1 macro-mapping'!Z16/'FX rate'!$C$21,"")</f>
        <v/>
      </c>
      <c r="AA91" s="1344" t="str">
        <f>IF(ISNUMBER(AA16),'Cover Page'!$D$32/1000000*'1 macro-mapping'!AA16/'FX rate'!$C$21,"")</f>
        <v/>
      </c>
      <c r="AB91" s="1344" t="str">
        <f>IF(ISNUMBER(AB16),'Cover Page'!$D$32/1000000*'1 macro-mapping'!AB16/'FX rate'!$C$21,"")</f>
        <v/>
      </c>
      <c r="AC91" s="1344" t="str">
        <f>IF(ISNUMBER(AC16),'Cover Page'!$D$32/1000000*'1 macro-mapping'!AC16/'FX rate'!$C$21,"")</f>
        <v/>
      </c>
      <c r="AD91" s="1344" t="str">
        <f>IF(ISNUMBER(AD16),'Cover Page'!$D$32/1000000*'1 macro-mapping'!AD16/'FX rate'!$C$21,"")</f>
        <v/>
      </c>
      <c r="AE91" s="1344" t="str">
        <f>IF(ISNUMBER(AE16),'Cover Page'!$D$32/1000000*'1 macro-mapping'!AE16/'FX rate'!$C$21,"")</f>
        <v/>
      </c>
      <c r="AF91" s="1344" t="str">
        <f>IF(ISNUMBER(AF16),'Cover Page'!$D$32/1000000*'1 macro-mapping'!AF16/'FX rate'!$C$21,"")</f>
        <v/>
      </c>
      <c r="AG91" s="1344" t="str">
        <f>IF(ISNUMBER(AG16),'Cover Page'!$D$32/1000000*'1 macro-mapping'!AG16/'FX rate'!$C$21,"")</f>
        <v/>
      </c>
      <c r="AH91" s="1344" t="str">
        <f>IF(ISNUMBER(AH16),'Cover Page'!$D$32/1000000*'1 macro-mapping'!AH16/'FX rate'!$C$21,"")</f>
        <v/>
      </c>
      <c r="AI91" s="1344" t="str">
        <f>IF(ISNUMBER(AI16),'Cover Page'!$D$32/1000000*'1 macro-mapping'!AI16/'FX rate'!$C$21,"")</f>
        <v/>
      </c>
      <c r="AJ91" s="819"/>
      <c r="AK91" s="1344" t="str">
        <f>IF(ISNUMBER(AK16),'Cover Page'!$D$32/1000000*'1 macro-mapping'!AK16/'FX rate'!$C$21,"")</f>
        <v/>
      </c>
      <c r="AL91" s="1344" t="str">
        <f>IF(ISNUMBER(AL16),'Cover Page'!$D$32/1000000*'1 macro-mapping'!AL16/'FX rate'!$C$21,"")</f>
        <v/>
      </c>
      <c r="AM91" s="1344" t="str">
        <f>IF(ISNUMBER(AM16),'Cover Page'!$D$32/1000000*'1 macro-mapping'!AM16/'FX rate'!$C$21,"")</f>
        <v/>
      </c>
      <c r="AN91" s="1344"/>
      <c r="AO91" s="1344" t="str">
        <f>IF(ISNUMBER(AO16),'Cover Page'!$D$32/1000000*'1 macro-mapping'!AO16/'FX rate'!$C$21,"")</f>
        <v/>
      </c>
      <c r="AP91" s="819"/>
      <c r="AQ91" s="1344" t="str">
        <f>IF(ISNUMBER(AQ16),'Cover Page'!$D$32/1000000*'1 macro-mapping'!AQ16/'FX rate'!$C$21,"")</f>
        <v/>
      </c>
      <c r="AR91" s="1344" t="str">
        <f>IF(ISNUMBER(AR16),'Cover Page'!$D$32/1000000*'1 macro-mapping'!AR16/'FX rate'!$C$21,"")</f>
        <v/>
      </c>
      <c r="AS91" s="1344" t="str">
        <f>IF(ISNUMBER(AS16),'Cover Page'!$D$32/1000000*'1 macro-mapping'!AS16/'FX rate'!$C$21,"")</f>
        <v/>
      </c>
      <c r="AT91" s="1344" t="str">
        <f>IF(ISNUMBER(AT16),'Cover Page'!$D$32/1000000*'1 macro-mapping'!AT16/'FX rate'!$C$21,"")</f>
        <v/>
      </c>
      <c r="AU91" s="1344" t="str">
        <f>IF(ISNUMBER(AU16),'Cover Page'!$D$32/1000000*'1 macro-mapping'!AU16/'FX rate'!$C$21,"")</f>
        <v/>
      </c>
    </row>
    <row r="92" spans="1:47" ht="14.25" customHeight="1" x14ac:dyDescent="0.2">
      <c r="A92" s="1685"/>
      <c r="B92" s="1180">
        <v>2003</v>
      </c>
      <c r="C92" s="1181">
        <f>IF(ISNUMBER(C17),'Cover Page'!$D$32/1000000*'1 macro-mapping'!C17/'FX rate'!$C$21,"")</f>
        <v>0</v>
      </c>
      <c r="D92" s="1184" t="str">
        <f>IF(ISNUMBER(D17),'Cover Page'!$D$32/1000000*'1 macro-mapping'!D17/'FX rate'!$C$21,"")</f>
        <v/>
      </c>
      <c r="E92" s="1182">
        <f>IF(ISNUMBER(E17),'Cover Page'!$D$32/1000000*'1 macro-mapping'!E17/'FX rate'!$C$21,"")</f>
        <v>0</v>
      </c>
      <c r="F92" s="1345" t="str">
        <f>IF(ISNUMBER(F17),'Cover Page'!$D$32/1000000*'1 macro-mapping'!F17/'FX rate'!$C$21,"")</f>
        <v/>
      </c>
      <c r="G92" s="1345" t="str">
        <f>IF(ISNUMBER(G17),'Cover Page'!$D$32/1000000*'1 macro-mapping'!G17/'FX rate'!$C$21,"")</f>
        <v/>
      </c>
      <c r="H92" s="1337" t="str">
        <f>IF(ISNUMBER(H17),'Cover Page'!$D$32/1000000*'1 macro-mapping'!H17/'FX rate'!$C$21,"")</f>
        <v/>
      </c>
      <c r="I92" s="1337" t="str">
        <f>IF(ISNUMBER(I17),'Cover Page'!$D$32/1000000*'1 macro-mapping'!I17/'FX rate'!$C$21,"")</f>
        <v/>
      </c>
      <c r="J92" s="1184" t="str">
        <f>IF(ISNUMBER(J17),'Cover Page'!$D$32/1000000*'1 macro-mapping'!J17/'FX rate'!$C$21,"")</f>
        <v/>
      </c>
      <c r="K92" s="1345" t="str">
        <f>IF(ISNUMBER(K17),'Cover Page'!$D$32/1000000*'1 macro-mapping'!K17/'FX rate'!$C$21,"")</f>
        <v/>
      </c>
      <c r="L92" s="1346" t="str">
        <f>IF(ISNUMBER(L17),'Cover Page'!$D$32/1000000*'1 macro-mapping'!L17/'FX rate'!$C$21,"")</f>
        <v/>
      </c>
      <c r="M92" s="1182">
        <f>IF(ISNUMBER(M17),'Cover Page'!$D$32/1000000*'1 macro-mapping'!M17/'FX rate'!$C$21,"")</f>
        <v>0</v>
      </c>
      <c r="N92" s="1347" t="str">
        <f>IF(ISNUMBER(N17),'Cover Page'!$D$32/1000000*'1 macro-mapping'!N17/'FX rate'!$C$21,"")</f>
        <v/>
      </c>
      <c r="O92" s="1345" t="str">
        <f>IF(ISNUMBER(O17),'Cover Page'!$D$32/1000000*'1 macro-mapping'!O17/'FX rate'!$C$21,"")</f>
        <v/>
      </c>
      <c r="P92" s="1348" t="str">
        <f>IF(ISNUMBER(P17),'Cover Page'!$D$32/1000000*'1 macro-mapping'!P17/'FX rate'!$C$21,"")</f>
        <v/>
      </c>
      <c r="Q92" s="1184" t="str">
        <f>IF(ISNUMBER(Q17),'Cover Page'!$D$32/1000000*'1 macro-mapping'!Q17/'FX rate'!$C$21,"")</f>
        <v/>
      </c>
      <c r="R92" s="1349" t="str">
        <f>IF(ISNUMBER(R17),'Cover Page'!$D$32/1000000*'1 macro-mapping'!R17/'FX rate'!$C$21,"")</f>
        <v/>
      </c>
      <c r="S92" s="1345" t="str">
        <f>IF(ISNUMBER(S17),'Cover Page'!$D$32/1000000*'1 macro-mapping'!S17/'FX rate'!$C$21,"")</f>
        <v/>
      </c>
      <c r="T92" s="1345" t="str">
        <f>IF(ISNUMBER(T17),'Cover Page'!$D$32/1000000*'1 macro-mapping'!T17/'FX rate'!$C$21,"")</f>
        <v/>
      </c>
      <c r="U92" s="1350" t="str">
        <f>IF(ISNUMBER(U17),'Cover Page'!$D$32/1000000*'1 macro-mapping'!U17/'FX rate'!$C$21,"")</f>
        <v/>
      </c>
      <c r="V92" s="1349" t="str">
        <f>IF(ISNUMBER(V17),'Cover Page'!$D$32/1000000*'1 macro-mapping'!V17/'FX rate'!$C$21,"")</f>
        <v/>
      </c>
      <c r="W92" s="1345" t="str">
        <f>IF(ISNUMBER(W17),'Cover Page'!$D$32/1000000*'1 macro-mapping'!W17/'FX rate'!$C$21,"")</f>
        <v/>
      </c>
      <c r="X92" s="1345" t="str">
        <f>IF(ISNUMBER(X17),'Cover Page'!$D$32/1000000*'1 macro-mapping'!X17/'FX rate'!$C$21,"")</f>
        <v/>
      </c>
      <c r="Y92" s="1351" t="str">
        <f>IF(ISNUMBER(Y17),'Cover Page'!$D$32/1000000*'1 macro-mapping'!Y17/'FX rate'!$C$21,"")</f>
        <v/>
      </c>
      <c r="Z92" s="1351" t="str">
        <f>IF(ISNUMBER(Z17),'Cover Page'!$D$32/1000000*'1 macro-mapping'!Z17/'FX rate'!$C$21,"")</f>
        <v/>
      </c>
      <c r="AA92" s="1351" t="str">
        <f>IF(ISNUMBER(AA17),'Cover Page'!$D$32/1000000*'1 macro-mapping'!AA17/'FX rate'!$C$21,"")</f>
        <v/>
      </c>
      <c r="AB92" s="1351" t="str">
        <f>IF(ISNUMBER(AB17),'Cover Page'!$D$32/1000000*'1 macro-mapping'!AB17/'FX rate'!$C$21,"")</f>
        <v/>
      </c>
      <c r="AC92" s="1351" t="str">
        <f>IF(ISNUMBER(AC17),'Cover Page'!$D$32/1000000*'1 macro-mapping'!AC17/'FX rate'!$C$21,"")</f>
        <v/>
      </c>
      <c r="AD92" s="1351" t="str">
        <f>IF(ISNUMBER(AD17),'Cover Page'!$D$32/1000000*'1 macro-mapping'!AD17/'FX rate'!$C$21,"")</f>
        <v/>
      </c>
      <c r="AE92" s="1351" t="str">
        <f>IF(ISNUMBER(AE17),'Cover Page'!$D$32/1000000*'1 macro-mapping'!AE17/'FX rate'!$C$21,"")</f>
        <v/>
      </c>
      <c r="AF92" s="1351" t="str">
        <f>IF(ISNUMBER(AF17),'Cover Page'!$D$32/1000000*'1 macro-mapping'!AF17/'FX rate'!$C$21,"")</f>
        <v/>
      </c>
      <c r="AG92" s="1351" t="str">
        <f>IF(ISNUMBER(AG17),'Cover Page'!$D$32/1000000*'1 macro-mapping'!AG17/'FX rate'!$C$21,"")</f>
        <v/>
      </c>
      <c r="AH92" s="1351" t="str">
        <f>IF(ISNUMBER(AH17),'Cover Page'!$D$32/1000000*'1 macro-mapping'!AH17/'FX rate'!$C$21,"")</f>
        <v/>
      </c>
      <c r="AI92" s="1351" t="str">
        <f>IF(ISNUMBER(AI17),'Cover Page'!$D$32/1000000*'1 macro-mapping'!AI17/'FX rate'!$C$21,"")</f>
        <v/>
      </c>
      <c r="AJ92" s="819"/>
      <c r="AK92" s="1351" t="str">
        <f>IF(ISNUMBER(AK17),'Cover Page'!$D$32/1000000*'1 macro-mapping'!AK17/'FX rate'!$C$21,"")</f>
        <v/>
      </c>
      <c r="AL92" s="1351" t="str">
        <f>IF(ISNUMBER(AL17),'Cover Page'!$D$32/1000000*'1 macro-mapping'!AL17/'FX rate'!$C$21,"")</f>
        <v/>
      </c>
      <c r="AM92" s="1351" t="str">
        <f>IF(ISNUMBER(AM17),'Cover Page'!$D$32/1000000*'1 macro-mapping'!AM17/'FX rate'!$C$21,"")</f>
        <v/>
      </c>
      <c r="AN92" s="1351"/>
      <c r="AO92" s="1351" t="str">
        <f>IF(ISNUMBER(AO17),'Cover Page'!$D$32/1000000*'1 macro-mapping'!AO17/'FX rate'!$C$21,"")</f>
        <v/>
      </c>
      <c r="AP92" s="819"/>
      <c r="AQ92" s="1351" t="str">
        <f>IF(ISNUMBER(AQ17),'Cover Page'!$D$32/1000000*'1 macro-mapping'!AQ17/'FX rate'!$C$21,"")</f>
        <v/>
      </c>
      <c r="AR92" s="1351" t="str">
        <f>IF(ISNUMBER(AR17),'Cover Page'!$D$32/1000000*'1 macro-mapping'!AR17/'FX rate'!$C$21,"")</f>
        <v/>
      </c>
      <c r="AS92" s="1351" t="str">
        <f>IF(ISNUMBER(AS17),'Cover Page'!$D$32/1000000*'1 macro-mapping'!AS17/'FX rate'!$C$21,"")</f>
        <v/>
      </c>
      <c r="AT92" s="1351" t="str">
        <f>IF(ISNUMBER(AT17),'Cover Page'!$D$32/1000000*'1 macro-mapping'!AT17/'FX rate'!$C$21,"")</f>
        <v/>
      </c>
      <c r="AU92" s="1351" t="str">
        <f>IF(ISNUMBER(AU17),'Cover Page'!$D$32/1000000*'1 macro-mapping'!AU17/'FX rate'!$C$21,"")</f>
        <v/>
      </c>
    </row>
    <row r="93" spans="1:47" ht="14.25" customHeight="1" x14ac:dyDescent="0.2">
      <c r="A93" s="1685"/>
      <c r="B93" s="1180">
        <v>2004</v>
      </c>
      <c r="C93" s="1181">
        <f>IF(ISNUMBER(C18),'Cover Page'!$D$32/1000000*'1 macro-mapping'!C18/'FX rate'!$C$21,"")</f>
        <v>0</v>
      </c>
      <c r="D93" s="1184" t="str">
        <f>IF(ISNUMBER(D18),'Cover Page'!$D$32/1000000*'1 macro-mapping'!D18/'FX rate'!$C$21,"")</f>
        <v/>
      </c>
      <c r="E93" s="1182">
        <f>IF(ISNUMBER(E18),'Cover Page'!$D$32/1000000*'1 macro-mapping'!E18/'FX rate'!$C$21,"")</f>
        <v>0</v>
      </c>
      <c r="F93" s="1345" t="str">
        <f>IF(ISNUMBER(F18),'Cover Page'!$D$32/1000000*'1 macro-mapping'!F18/'FX rate'!$C$21,"")</f>
        <v/>
      </c>
      <c r="G93" s="1345" t="str">
        <f>IF(ISNUMBER(G18),'Cover Page'!$D$32/1000000*'1 macro-mapping'!G18/'FX rate'!$C$21,"")</f>
        <v/>
      </c>
      <c r="H93" s="1337" t="str">
        <f>IF(ISNUMBER(H18),'Cover Page'!$D$32/1000000*'1 macro-mapping'!H18/'FX rate'!$C$21,"")</f>
        <v/>
      </c>
      <c r="I93" s="1337" t="str">
        <f>IF(ISNUMBER(I18),'Cover Page'!$D$32/1000000*'1 macro-mapping'!I18/'FX rate'!$C$21,"")</f>
        <v/>
      </c>
      <c r="J93" s="1184" t="str">
        <f>IF(ISNUMBER(J18),'Cover Page'!$D$32/1000000*'1 macro-mapping'!J18/'FX rate'!$C$21,"")</f>
        <v/>
      </c>
      <c r="K93" s="1345" t="str">
        <f>IF(ISNUMBER(K18),'Cover Page'!$D$32/1000000*'1 macro-mapping'!K18/'FX rate'!$C$21,"")</f>
        <v/>
      </c>
      <c r="L93" s="1346" t="str">
        <f>IF(ISNUMBER(L18),'Cover Page'!$D$32/1000000*'1 macro-mapping'!L18/'FX rate'!$C$21,"")</f>
        <v/>
      </c>
      <c r="M93" s="1182">
        <f>IF(ISNUMBER(M18),'Cover Page'!$D$32/1000000*'1 macro-mapping'!M18/'FX rate'!$C$21,"")</f>
        <v>0</v>
      </c>
      <c r="N93" s="1347" t="str">
        <f>IF(ISNUMBER(N18),'Cover Page'!$D$32/1000000*'1 macro-mapping'!N18/'FX rate'!$C$21,"")</f>
        <v/>
      </c>
      <c r="O93" s="1345" t="str">
        <f>IF(ISNUMBER(O18),'Cover Page'!$D$32/1000000*'1 macro-mapping'!O18/'FX rate'!$C$21,"")</f>
        <v/>
      </c>
      <c r="P93" s="1348" t="str">
        <f>IF(ISNUMBER(P18),'Cover Page'!$D$32/1000000*'1 macro-mapping'!P18/'FX rate'!$C$21,"")</f>
        <v/>
      </c>
      <c r="Q93" s="1184" t="str">
        <f>IF(ISNUMBER(Q18),'Cover Page'!$D$32/1000000*'1 macro-mapping'!Q18/'FX rate'!$C$21,"")</f>
        <v/>
      </c>
      <c r="R93" s="1349" t="str">
        <f>IF(ISNUMBER(R18),'Cover Page'!$D$32/1000000*'1 macro-mapping'!R18/'FX rate'!$C$21,"")</f>
        <v/>
      </c>
      <c r="S93" s="1345" t="str">
        <f>IF(ISNUMBER(S18),'Cover Page'!$D$32/1000000*'1 macro-mapping'!S18/'FX rate'!$C$21,"")</f>
        <v/>
      </c>
      <c r="T93" s="1345" t="str">
        <f>IF(ISNUMBER(T18),'Cover Page'!$D$32/1000000*'1 macro-mapping'!T18/'FX rate'!$C$21,"")</f>
        <v/>
      </c>
      <c r="U93" s="1350" t="str">
        <f>IF(ISNUMBER(U18),'Cover Page'!$D$32/1000000*'1 macro-mapping'!U18/'FX rate'!$C$21,"")</f>
        <v/>
      </c>
      <c r="V93" s="1349" t="str">
        <f>IF(ISNUMBER(V18),'Cover Page'!$D$32/1000000*'1 macro-mapping'!V18/'FX rate'!$C$21,"")</f>
        <v/>
      </c>
      <c r="W93" s="1345" t="str">
        <f>IF(ISNUMBER(W18),'Cover Page'!$D$32/1000000*'1 macro-mapping'!W18/'FX rate'!$C$21,"")</f>
        <v/>
      </c>
      <c r="X93" s="1345" t="str">
        <f>IF(ISNUMBER(X18),'Cover Page'!$D$32/1000000*'1 macro-mapping'!X18/'FX rate'!$C$21,"")</f>
        <v/>
      </c>
      <c r="Y93" s="1351" t="str">
        <f>IF(ISNUMBER(Y18),'Cover Page'!$D$32/1000000*'1 macro-mapping'!Y18/'FX rate'!$C$21,"")</f>
        <v/>
      </c>
      <c r="Z93" s="1351" t="str">
        <f>IF(ISNUMBER(Z18),'Cover Page'!$D$32/1000000*'1 macro-mapping'!Z18/'FX rate'!$C$21,"")</f>
        <v/>
      </c>
      <c r="AA93" s="1351" t="str">
        <f>IF(ISNUMBER(AA18),'Cover Page'!$D$32/1000000*'1 macro-mapping'!AA18/'FX rate'!$C$21,"")</f>
        <v/>
      </c>
      <c r="AB93" s="1351" t="str">
        <f>IF(ISNUMBER(AB18),'Cover Page'!$D$32/1000000*'1 macro-mapping'!AB18/'FX rate'!$C$21,"")</f>
        <v/>
      </c>
      <c r="AC93" s="1351" t="str">
        <f>IF(ISNUMBER(AC18),'Cover Page'!$D$32/1000000*'1 macro-mapping'!AC18/'FX rate'!$C$21,"")</f>
        <v/>
      </c>
      <c r="AD93" s="1351" t="str">
        <f>IF(ISNUMBER(AD18),'Cover Page'!$D$32/1000000*'1 macro-mapping'!AD18/'FX rate'!$C$21,"")</f>
        <v/>
      </c>
      <c r="AE93" s="1351" t="str">
        <f>IF(ISNUMBER(AE18),'Cover Page'!$D$32/1000000*'1 macro-mapping'!AE18/'FX rate'!$C$21,"")</f>
        <v/>
      </c>
      <c r="AF93" s="1351" t="str">
        <f>IF(ISNUMBER(AF18),'Cover Page'!$D$32/1000000*'1 macro-mapping'!AF18/'FX rate'!$C$21,"")</f>
        <v/>
      </c>
      <c r="AG93" s="1351" t="str">
        <f>IF(ISNUMBER(AG18),'Cover Page'!$D$32/1000000*'1 macro-mapping'!AG18/'FX rate'!$C$21,"")</f>
        <v/>
      </c>
      <c r="AH93" s="1351" t="str">
        <f>IF(ISNUMBER(AH18),'Cover Page'!$D$32/1000000*'1 macro-mapping'!AH18/'FX rate'!$C$21,"")</f>
        <v/>
      </c>
      <c r="AI93" s="1351" t="str">
        <f>IF(ISNUMBER(AI18),'Cover Page'!$D$32/1000000*'1 macro-mapping'!AI18/'FX rate'!$C$21,"")</f>
        <v/>
      </c>
      <c r="AJ93" s="819"/>
      <c r="AK93" s="1351" t="str">
        <f>IF(ISNUMBER(AK18),'Cover Page'!$D$32/1000000*'1 macro-mapping'!AK18/'FX rate'!$C$21,"")</f>
        <v/>
      </c>
      <c r="AL93" s="1351" t="str">
        <f>IF(ISNUMBER(AL18),'Cover Page'!$D$32/1000000*'1 macro-mapping'!AL18/'FX rate'!$C$21,"")</f>
        <v/>
      </c>
      <c r="AM93" s="1351" t="str">
        <f>IF(ISNUMBER(AM18),'Cover Page'!$D$32/1000000*'1 macro-mapping'!AM18/'FX rate'!$C$21,"")</f>
        <v/>
      </c>
      <c r="AN93" s="1351"/>
      <c r="AO93" s="1351" t="str">
        <f>IF(ISNUMBER(AO18),'Cover Page'!$D$32/1000000*'1 macro-mapping'!AO18/'FX rate'!$C$21,"")</f>
        <v/>
      </c>
      <c r="AP93" s="704"/>
      <c r="AQ93" s="1351" t="str">
        <f>IF(ISNUMBER(AQ18),'Cover Page'!$D$32/1000000*'1 macro-mapping'!AQ18/'FX rate'!$C$21,"")</f>
        <v/>
      </c>
      <c r="AR93" s="1351" t="str">
        <f>IF(ISNUMBER(AR18),'Cover Page'!$D$32/1000000*'1 macro-mapping'!AR18/'FX rate'!$C$21,"")</f>
        <v/>
      </c>
      <c r="AS93" s="1351" t="str">
        <f>IF(ISNUMBER(AS18),'Cover Page'!$D$32/1000000*'1 macro-mapping'!AS18/'FX rate'!$C$21,"")</f>
        <v/>
      </c>
      <c r="AT93" s="1351" t="str">
        <f>IF(ISNUMBER(AT18),'Cover Page'!$D$32/1000000*'1 macro-mapping'!AT18/'FX rate'!$C$21,"")</f>
        <v/>
      </c>
      <c r="AU93" s="1351" t="str">
        <f>IF(ISNUMBER(AU18),'Cover Page'!$D$32/1000000*'1 macro-mapping'!AU18/'FX rate'!$C$21,"")</f>
        <v/>
      </c>
    </row>
    <row r="94" spans="1:47" ht="14.25" customHeight="1" x14ac:dyDescent="0.2">
      <c r="A94" s="1685"/>
      <c r="B94" s="1180">
        <v>2005</v>
      </c>
      <c r="C94" s="1181">
        <f>IF(ISNUMBER(C19),'Cover Page'!$D$32/1000000*'1 macro-mapping'!C19/'FX rate'!$C$21,"")</f>
        <v>0</v>
      </c>
      <c r="D94" s="1184" t="str">
        <f>IF(ISNUMBER(D19),'Cover Page'!$D$32/1000000*'1 macro-mapping'!D19/'FX rate'!$C$21,"")</f>
        <v/>
      </c>
      <c r="E94" s="1182">
        <f>IF(ISNUMBER(E19),'Cover Page'!$D$32/1000000*'1 macro-mapping'!E19/'FX rate'!$C$21,"")</f>
        <v>0</v>
      </c>
      <c r="F94" s="1345" t="str">
        <f>IF(ISNUMBER(F19),'Cover Page'!$D$32/1000000*'1 macro-mapping'!F19/'FX rate'!$C$21,"")</f>
        <v/>
      </c>
      <c r="G94" s="1345" t="str">
        <f>IF(ISNUMBER(G19),'Cover Page'!$D$32/1000000*'1 macro-mapping'!G19/'FX rate'!$C$21,"")</f>
        <v/>
      </c>
      <c r="H94" s="1337" t="str">
        <f>IF(ISNUMBER(H19),'Cover Page'!$D$32/1000000*'1 macro-mapping'!H19/'FX rate'!$C$21,"")</f>
        <v/>
      </c>
      <c r="I94" s="1337" t="str">
        <f>IF(ISNUMBER(I19),'Cover Page'!$D$32/1000000*'1 macro-mapping'!I19/'FX rate'!$C$21,"")</f>
        <v/>
      </c>
      <c r="J94" s="1184" t="str">
        <f>IF(ISNUMBER(J19),'Cover Page'!$D$32/1000000*'1 macro-mapping'!J19/'FX rate'!$C$21,"")</f>
        <v/>
      </c>
      <c r="K94" s="1345" t="str">
        <f>IF(ISNUMBER(K19),'Cover Page'!$D$32/1000000*'1 macro-mapping'!K19/'FX rate'!$C$21,"")</f>
        <v/>
      </c>
      <c r="L94" s="1346" t="str">
        <f>IF(ISNUMBER(L19),'Cover Page'!$D$32/1000000*'1 macro-mapping'!L19/'FX rate'!$C$21,"")</f>
        <v/>
      </c>
      <c r="M94" s="1182">
        <f>IF(ISNUMBER(M19),'Cover Page'!$D$32/1000000*'1 macro-mapping'!M19/'FX rate'!$C$21,"")</f>
        <v>0</v>
      </c>
      <c r="N94" s="1347" t="str">
        <f>IF(ISNUMBER(N19),'Cover Page'!$D$32/1000000*'1 macro-mapping'!N19/'FX rate'!$C$21,"")</f>
        <v/>
      </c>
      <c r="O94" s="1345" t="str">
        <f>IF(ISNUMBER(O19),'Cover Page'!$D$32/1000000*'1 macro-mapping'!O19/'FX rate'!$C$21,"")</f>
        <v/>
      </c>
      <c r="P94" s="1348" t="str">
        <f>IF(ISNUMBER(P19),'Cover Page'!$D$32/1000000*'1 macro-mapping'!P19/'FX rate'!$C$21,"")</f>
        <v/>
      </c>
      <c r="Q94" s="1184" t="str">
        <f>IF(ISNUMBER(Q19),'Cover Page'!$D$32/1000000*'1 macro-mapping'!Q19/'FX rate'!$C$21,"")</f>
        <v/>
      </c>
      <c r="R94" s="1349" t="str">
        <f>IF(ISNUMBER(R19),'Cover Page'!$D$32/1000000*'1 macro-mapping'!R19/'FX rate'!$C$21,"")</f>
        <v/>
      </c>
      <c r="S94" s="1345" t="str">
        <f>IF(ISNUMBER(S19),'Cover Page'!$D$32/1000000*'1 macro-mapping'!S19/'FX rate'!$C$21,"")</f>
        <v/>
      </c>
      <c r="T94" s="1345" t="str">
        <f>IF(ISNUMBER(T19),'Cover Page'!$D$32/1000000*'1 macro-mapping'!T19/'FX rate'!$C$21,"")</f>
        <v/>
      </c>
      <c r="U94" s="1350" t="str">
        <f>IF(ISNUMBER(U19),'Cover Page'!$D$32/1000000*'1 macro-mapping'!U19/'FX rate'!$C$21,"")</f>
        <v/>
      </c>
      <c r="V94" s="1349" t="str">
        <f>IF(ISNUMBER(V19),'Cover Page'!$D$32/1000000*'1 macro-mapping'!V19/'FX rate'!$C$21,"")</f>
        <v/>
      </c>
      <c r="W94" s="1345" t="str">
        <f>IF(ISNUMBER(W19),'Cover Page'!$D$32/1000000*'1 macro-mapping'!W19/'FX rate'!$C$21,"")</f>
        <v/>
      </c>
      <c r="X94" s="1345" t="str">
        <f>IF(ISNUMBER(X19),'Cover Page'!$D$32/1000000*'1 macro-mapping'!X19/'FX rate'!$C$21,"")</f>
        <v/>
      </c>
      <c r="Y94" s="1351" t="str">
        <f>IF(ISNUMBER(Y19),'Cover Page'!$D$32/1000000*'1 macro-mapping'!Y19/'FX rate'!$C$21,"")</f>
        <v/>
      </c>
      <c r="Z94" s="1351" t="str">
        <f>IF(ISNUMBER(Z19),'Cover Page'!$D$32/1000000*'1 macro-mapping'!Z19/'FX rate'!$C$21,"")</f>
        <v/>
      </c>
      <c r="AA94" s="1351" t="str">
        <f>IF(ISNUMBER(AA19),'Cover Page'!$D$32/1000000*'1 macro-mapping'!AA19/'FX rate'!$C$21,"")</f>
        <v/>
      </c>
      <c r="AB94" s="1351" t="str">
        <f>IF(ISNUMBER(AB19),'Cover Page'!$D$32/1000000*'1 macro-mapping'!AB19/'FX rate'!$C$21,"")</f>
        <v/>
      </c>
      <c r="AC94" s="1351" t="str">
        <f>IF(ISNUMBER(AC19),'Cover Page'!$D$32/1000000*'1 macro-mapping'!AC19/'FX rate'!$C$21,"")</f>
        <v/>
      </c>
      <c r="AD94" s="1351" t="str">
        <f>IF(ISNUMBER(AD19),'Cover Page'!$D$32/1000000*'1 macro-mapping'!AD19/'FX rate'!$C$21,"")</f>
        <v/>
      </c>
      <c r="AE94" s="1351" t="str">
        <f>IF(ISNUMBER(AE19),'Cover Page'!$D$32/1000000*'1 macro-mapping'!AE19/'FX rate'!$C$21,"")</f>
        <v/>
      </c>
      <c r="AF94" s="1351" t="str">
        <f>IF(ISNUMBER(AF19),'Cover Page'!$D$32/1000000*'1 macro-mapping'!AF19/'FX rate'!$C$21,"")</f>
        <v/>
      </c>
      <c r="AG94" s="1351" t="str">
        <f>IF(ISNUMBER(AG19),'Cover Page'!$D$32/1000000*'1 macro-mapping'!AG19/'FX rate'!$C$21,"")</f>
        <v/>
      </c>
      <c r="AH94" s="1351" t="str">
        <f>IF(ISNUMBER(AH19),'Cover Page'!$D$32/1000000*'1 macro-mapping'!AH19/'FX rate'!$C$21,"")</f>
        <v/>
      </c>
      <c r="AI94" s="1351" t="str">
        <f>IF(ISNUMBER(AI19),'Cover Page'!$D$32/1000000*'1 macro-mapping'!AI19/'FX rate'!$C$21,"")</f>
        <v/>
      </c>
      <c r="AJ94" s="704"/>
      <c r="AK94" s="1351" t="str">
        <f>IF(ISNUMBER(AK19),'Cover Page'!$D$32/1000000*'1 macro-mapping'!AK19/'FX rate'!$C$21,"")</f>
        <v/>
      </c>
      <c r="AL94" s="1351" t="str">
        <f>IF(ISNUMBER(AL19),'Cover Page'!$D$32/1000000*'1 macro-mapping'!AL19/'FX rate'!$C$21,"")</f>
        <v/>
      </c>
      <c r="AM94" s="1351" t="str">
        <f>IF(ISNUMBER(AM19),'Cover Page'!$D$32/1000000*'1 macro-mapping'!AM19/'FX rate'!$C$21,"")</f>
        <v/>
      </c>
      <c r="AN94" s="1351"/>
      <c r="AO94" s="1351" t="str">
        <f>IF(ISNUMBER(AO19),'Cover Page'!$D$32/1000000*'1 macro-mapping'!AO19/'FX rate'!$C$21,"")</f>
        <v/>
      </c>
      <c r="AP94" s="704"/>
      <c r="AQ94" s="1351" t="str">
        <f>IF(ISNUMBER(AQ19),'Cover Page'!$D$32/1000000*'1 macro-mapping'!AQ19/'FX rate'!$C$21,"")</f>
        <v/>
      </c>
      <c r="AR94" s="1351" t="str">
        <f>IF(ISNUMBER(AR19),'Cover Page'!$D$32/1000000*'1 macro-mapping'!AR19/'FX rate'!$C$21,"")</f>
        <v/>
      </c>
      <c r="AS94" s="1351" t="str">
        <f>IF(ISNUMBER(AS19),'Cover Page'!$D$32/1000000*'1 macro-mapping'!AS19/'FX rate'!$C$21,"")</f>
        <v/>
      </c>
      <c r="AT94" s="1351" t="str">
        <f>IF(ISNUMBER(AT19),'Cover Page'!$D$32/1000000*'1 macro-mapping'!AT19/'FX rate'!$C$21,"")</f>
        <v/>
      </c>
      <c r="AU94" s="1351" t="str">
        <f>IF(ISNUMBER(AU19),'Cover Page'!$D$32/1000000*'1 macro-mapping'!AU19/'FX rate'!$C$21,"")</f>
        <v/>
      </c>
    </row>
    <row r="95" spans="1:47" ht="14.25" customHeight="1" x14ac:dyDescent="0.2">
      <c r="A95" s="1685"/>
      <c r="B95" s="1180">
        <v>2006</v>
      </c>
      <c r="C95" s="1181">
        <f>IF(ISNUMBER(C20),'Cover Page'!$D$32/1000000*'1 macro-mapping'!C20/'FX rate'!$C$21,"")</f>
        <v>0</v>
      </c>
      <c r="D95" s="1184" t="str">
        <f>IF(ISNUMBER(D20),'Cover Page'!$D$32/1000000*'1 macro-mapping'!D20/'FX rate'!$C$21,"")</f>
        <v/>
      </c>
      <c r="E95" s="1182">
        <f>IF(ISNUMBER(E20),'Cover Page'!$D$32/1000000*'1 macro-mapping'!E20/'FX rate'!$C$21,"")</f>
        <v>0</v>
      </c>
      <c r="F95" s="1345" t="str">
        <f>IF(ISNUMBER(F20),'Cover Page'!$D$32/1000000*'1 macro-mapping'!F20/'FX rate'!$C$21,"")</f>
        <v/>
      </c>
      <c r="G95" s="1345" t="str">
        <f>IF(ISNUMBER(G20),'Cover Page'!$D$32/1000000*'1 macro-mapping'!G20/'FX rate'!$C$21,"")</f>
        <v/>
      </c>
      <c r="H95" s="1337" t="str">
        <f>IF(ISNUMBER(H20),'Cover Page'!$D$32/1000000*'1 macro-mapping'!H20/'FX rate'!$C$21,"")</f>
        <v/>
      </c>
      <c r="I95" s="1337" t="str">
        <f>IF(ISNUMBER(I20),'Cover Page'!$D$32/1000000*'1 macro-mapping'!I20/'FX rate'!$C$21,"")</f>
        <v/>
      </c>
      <c r="J95" s="1184" t="str">
        <f>IF(ISNUMBER(J20),'Cover Page'!$D$32/1000000*'1 macro-mapping'!J20/'FX rate'!$C$21,"")</f>
        <v/>
      </c>
      <c r="K95" s="1345" t="str">
        <f>IF(ISNUMBER(K20),'Cover Page'!$D$32/1000000*'1 macro-mapping'!K20/'FX rate'!$C$21,"")</f>
        <v/>
      </c>
      <c r="L95" s="1346" t="str">
        <f>IF(ISNUMBER(L20),'Cover Page'!$D$32/1000000*'1 macro-mapping'!L20/'FX rate'!$C$21,"")</f>
        <v/>
      </c>
      <c r="M95" s="1182">
        <f>IF(ISNUMBER(M20),'Cover Page'!$D$32/1000000*'1 macro-mapping'!M20/'FX rate'!$C$21,"")</f>
        <v>0</v>
      </c>
      <c r="N95" s="1347" t="str">
        <f>IF(ISNUMBER(N20),'Cover Page'!$D$32/1000000*'1 macro-mapping'!N20/'FX rate'!$C$21,"")</f>
        <v/>
      </c>
      <c r="O95" s="1345" t="str">
        <f>IF(ISNUMBER(O20),'Cover Page'!$D$32/1000000*'1 macro-mapping'!O20/'FX rate'!$C$21,"")</f>
        <v/>
      </c>
      <c r="P95" s="1348" t="str">
        <f>IF(ISNUMBER(P20),'Cover Page'!$D$32/1000000*'1 macro-mapping'!P20/'FX rate'!$C$21,"")</f>
        <v/>
      </c>
      <c r="Q95" s="1184" t="str">
        <f>IF(ISNUMBER(Q20),'Cover Page'!$D$32/1000000*'1 macro-mapping'!Q20/'FX rate'!$C$21,"")</f>
        <v/>
      </c>
      <c r="R95" s="1349" t="str">
        <f>IF(ISNUMBER(R20),'Cover Page'!$D$32/1000000*'1 macro-mapping'!R20/'FX rate'!$C$21,"")</f>
        <v/>
      </c>
      <c r="S95" s="1345" t="str">
        <f>IF(ISNUMBER(S20),'Cover Page'!$D$32/1000000*'1 macro-mapping'!S20/'FX rate'!$C$21,"")</f>
        <v/>
      </c>
      <c r="T95" s="1345" t="str">
        <f>IF(ISNUMBER(T20),'Cover Page'!$D$32/1000000*'1 macro-mapping'!T20/'FX rate'!$C$21,"")</f>
        <v/>
      </c>
      <c r="U95" s="1350" t="str">
        <f>IF(ISNUMBER(U20),'Cover Page'!$D$32/1000000*'1 macro-mapping'!U20/'FX rate'!$C$21,"")</f>
        <v/>
      </c>
      <c r="V95" s="1349" t="str">
        <f>IF(ISNUMBER(V20),'Cover Page'!$D$32/1000000*'1 macro-mapping'!V20/'FX rate'!$C$21,"")</f>
        <v/>
      </c>
      <c r="W95" s="1345" t="str">
        <f>IF(ISNUMBER(W20),'Cover Page'!$D$32/1000000*'1 macro-mapping'!W20/'FX rate'!$C$21,"")</f>
        <v/>
      </c>
      <c r="X95" s="1345" t="str">
        <f>IF(ISNUMBER(X20),'Cover Page'!$D$32/1000000*'1 macro-mapping'!X20/'FX rate'!$C$21,"")</f>
        <v/>
      </c>
      <c r="Y95" s="1351" t="str">
        <f>IF(ISNUMBER(Y20),'Cover Page'!$D$32/1000000*'1 macro-mapping'!Y20/'FX rate'!$C$21,"")</f>
        <v/>
      </c>
      <c r="Z95" s="1351" t="str">
        <f>IF(ISNUMBER(Z20),'Cover Page'!$D$32/1000000*'1 macro-mapping'!Z20/'FX rate'!$C$21,"")</f>
        <v/>
      </c>
      <c r="AA95" s="1351" t="str">
        <f>IF(ISNUMBER(AA20),'Cover Page'!$D$32/1000000*'1 macro-mapping'!AA20/'FX rate'!$C$21,"")</f>
        <v/>
      </c>
      <c r="AB95" s="1351" t="str">
        <f>IF(ISNUMBER(AB20),'Cover Page'!$D$32/1000000*'1 macro-mapping'!AB20/'FX rate'!$C$21,"")</f>
        <v/>
      </c>
      <c r="AC95" s="1351" t="str">
        <f>IF(ISNUMBER(AC20),'Cover Page'!$D$32/1000000*'1 macro-mapping'!AC20/'FX rate'!$C$21,"")</f>
        <v/>
      </c>
      <c r="AD95" s="1351" t="str">
        <f>IF(ISNUMBER(AD20),'Cover Page'!$D$32/1000000*'1 macro-mapping'!AD20/'FX rate'!$C$21,"")</f>
        <v/>
      </c>
      <c r="AE95" s="1351" t="str">
        <f>IF(ISNUMBER(AE20),'Cover Page'!$D$32/1000000*'1 macro-mapping'!AE20/'FX rate'!$C$21,"")</f>
        <v/>
      </c>
      <c r="AF95" s="1351" t="str">
        <f>IF(ISNUMBER(AF20),'Cover Page'!$D$32/1000000*'1 macro-mapping'!AF20/'FX rate'!$C$21,"")</f>
        <v/>
      </c>
      <c r="AG95" s="1351" t="str">
        <f>IF(ISNUMBER(AG20),'Cover Page'!$D$32/1000000*'1 macro-mapping'!AG20/'FX rate'!$C$21,"")</f>
        <v/>
      </c>
      <c r="AH95" s="1351" t="str">
        <f>IF(ISNUMBER(AH20),'Cover Page'!$D$32/1000000*'1 macro-mapping'!AH20/'FX rate'!$C$21,"")</f>
        <v/>
      </c>
      <c r="AI95" s="1351" t="str">
        <f>IF(ISNUMBER(AI20),'Cover Page'!$D$32/1000000*'1 macro-mapping'!AI20/'FX rate'!$C$21,"")</f>
        <v/>
      </c>
      <c r="AJ95" s="704"/>
      <c r="AK95" s="1351" t="str">
        <f>IF(ISNUMBER(AK20),'Cover Page'!$D$32/1000000*'1 macro-mapping'!AK20/'FX rate'!$C$21,"")</f>
        <v/>
      </c>
      <c r="AL95" s="1351" t="str">
        <f>IF(ISNUMBER(AL20),'Cover Page'!$D$32/1000000*'1 macro-mapping'!AL20/'FX rate'!$C$21,"")</f>
        <v/>
      </c>
      <c r="AM95" s="1351" t="str">
        <f>IF(ISNUMBER(AM20),'Cover Page'!$D$32/1000000*'1 macro-mapping'!AM20/'FX rate'!$C$21,"")</f>
        <v/>
      </c>
      <c r="AN95" s="1351"/>
      <c r="AO95" s="1351" t="str">
        <f>IF(ISNUMBER(AO20),'Cover Page'!$D$32/1000000*'1 macro-mapping'!AO20/'FX rate'!$C$21,"")</f>
        <v/>
      </c>
      <c r="AP95" s="704"/>
      <c r="AQ95" s="1351" t="str">
        <f>IF(ISNUMBER(AQ20),'Cover Page'!$D$32/1000000*'1 macro-mapping'!AQ20/'FX rate'!$C$21,"")</f>
        <v/>
      </c>
      <c r="AR95" s="1351" t="str">
        <f>IF(ISNUMBER(AR20),'Cover Page'!$D$32/1000000*'1 macro-mapping'!AR20/'FX rate'!$C$21,"")</f>
        <v/>
      </c>
      <c r="AS95" s="1351" t="str">
        <f>IF(ISNUMBER(AS20),'Cover Page'!$D$32/1000000*'1 macro-mapping'!AS20/'FX rate'!$C$21,"")</f>
        <v/>
      </c>
      <c r="AT95" s="1351" t="str">
        <f>IF(ISNUMBER(AT20),'Cover Page'!$D$32/1000000*'1 macro-mapping'!AT20/'FX rate'!$C$21,"")</f>
        <v/>
      </c>
      <c r="AU95" s="1351" t="str">
        <f>IF(ISNUMBER(AU20),'Cover Page'!$D$32/1000000*'1 macro-mapping'!AU20/'FX rate'!$C$21,"")</f>
        <v/>
      </c>
    </row>
    <row r="96" spans="1:47" ht="14.25" customHeight="1" x14ac:dyDescent="0.2">
      <c r="A96" s="1685"/>
      <c r="B96" s="1180">
        <v>2007</v>
      </c>
      <c r="C96" s="1181">
        <f>IF(ISNUMBER(C21),'Cover Page'!$D$32/1000000*'1 macro-mapping'!C21/'FX rate'!$C$21,"")</f>
        <v>0</v>
      </c>
      <c r="D96" s="1184" t="str">
        <f>IF(ISNUMBER(D21),'Cover Page'!$D$32/1000000*'1 macro-mapping'!D21/'FX rate'!$C$21,"")</f>
        <v/>
      </c>
      <c r="E96" s="1182">
        <f>IF(ISNUMBER(E21),'Cover Page'!$D$32/1000000*'1 macro-mapping'!E21/'FX rate'!$C$21,"")</f>
        <v>0</v>
      </c>
      <c r="F96" s="1345" t="str">
        <f>IF(ISNUMBER(F21),'Cover Page'!$D$32/1000000*'1 macro-mapping'!F21/'FX rate'!$C$21,"")</f>
        <v/>
      </c>
      <c r="G96" s="1345" t="str">
        <f>IF(ISNUMBER(G21),'Cover Page'!$D$32/1000000*'1 macro-mapping'!G21/'FX rate'!$C$21,"")</f>
        <v/>
      </c>
      <c r="H96" s="1337" t="str">
        <f>IF(ISNUMBER(H21),'Cover Page'!$D$32/1000000*'1 macro-mapping'!H21/'FX rate'!$C$21,"")</f>
        <v/>
      </c>
      <c r="I96" s="1337" t="str">
        <f>IF(ISNUMBER(I21),'Cover Page'!$D$32/1000000*'1 macro-mapping'!I21/'FX rate'!$C$21,"")</f>
        <v/>
      </c>
      <c r="J96" s="1184" t="str">
        <f>IF(ISNUMBER(J21),'Cover Page'!$D$32/1000000*'1 macro-mapping'!J21/'FX rate'!$C$21,"")</f>
        <v/>
      </c>
      <c r="K96" s="1345" t="str">
        <f>IF(ISNUMBER(K21),'Cover Page'!$D$32/1000000*'1 macro-mapping'!K21/'FX rate'!$C$21,"")</f>
        <v/>
      </c>
      <c r="L96" s="1346" t="str">
        <f>IF(ISNUMBER(L21),'Cover Page'!$D$32/1000000*'1 macro-mapping'!L21/'FX rate'!$C$21,"")</f>
        <v/>
      </c>
      <c r="M96" s="1182">
        <f>IF(ISNUMBER(M21),'Cover Page'!$D$32/1000000*'1 macro-mapping'!M21/'FX rate'!$C$21,"")</f>
        <v>0</v>
      </c>
      <c r="N96" s="1347" t="str">
        <f>IF(ISNUMBER(N21),'Cover Page'!$D$32/1000000*'1 macro-mapping'!N21/'FX rate'!$C$21,"")</f>
        <v/>
      </c>
      <c r="O96" s="1345" t="str">
        <f>IF(ISNUMBER(O21),'Cover Page'!$D$32/1000000*'1 macro-mapping'!O21/'FX rate'!$C$21,"")</f>
        <v/>
      </c>
      <c r="P96" s="1348" t="str">
        <f>IF(ISNUMBER(P21),'Cover Page'!$D$32/1000000*'1 macro-mapping'!P21/'FX rate'!$C$21,"")</f>
        <v/>
      </c>
      <c r="Q96" s="1184" t="str">
        <f>IF(ISNUMBER(Q21),'Cover Page'!$D$32/1000000*'1 macro-mapping'!Q21/'FX rate'!$C$21,"")</f>
        <v/>
      </c>
      <c r="R96" s="1349" t="str">
        <f>IF(ISNUMBER(R21),'Cover Page'!$D$32/1000000*'1 macro-mapping'!R21/'FX rate'!$C$21,"")</f>
        <v/>
      </c>
      <c r="S96" s="1345" t="str">
        <f>IF(ISNUMBER(S21),'Cover Page'!$D$32/1000000*'1 macro-mapping'!S21/'FX rate'!$C$21,"")</f>
        <v/>
      </c>
      <c r="T96" s="1345" t="str">
        <f>IF(ISNUMBER(T21),'Cover Page'!$D$32/1000000*'1 macro-mapping'!T21/'FX rate'!$C$21,"")</f>
        <v/>
      </c>
      <c r="U96" s="1350" t="str">
        <f>IF(ISNUMBER(U21),'Cover Page'!$D$32/1000000*'1 macro-mapping'!U21/'FX rate'!$C$21,"")</f>
        <v/>
      </c>
      <c r="V96" s="1349" t="str">
        <f>IF(ISNUMBER(V21),'Cover Page'!$D$32/1000000*'1 macro-mapping'!V21/'FX rate'!$C$21,"")</f>
        <v/>
      </c>
      <c r="W96" s="1345" t="str">
        <f>IF(ISNUMBER(W21),'Cover Page'!$D$32/1000000*'1 macro-mapping'!W21/'FX rate'!$C$21,"")</f>
        <v/>
      </c>
      <c r="X96" s="1345" t="str">
        <f>IF(ISNUMBER(X21),'Cover Page'!$D$32/1000000*'1 macro-mapping'!X21/'FX rate'!$C$21,"")</f>
        <v/>
      </c>
      <c r="Y96" s="1351" t="str">
        <f>IF(ISNUMBER(Y21),'Cover Page'!$D$32/1000000*'1 macro-mapping'!Y21/'FX rate'!$C$21,"")</f>
        <v/>
      </c>
      <c r="Z96" s="1351" t="str">
        <f>IF(ISNUMBER(Z21),'Cover Page'!$D$32/1000000*'1 macro-mapping'!Z21/'FX rate'!$C$21,"")</f>
        <v/>
      </c>
      <c r="AA96" s="1351" t="str">
        <f>IF(ISNUMBER(AA21),'Cover Page'!$D$32/1000000*'1 macro-mapping'!AA21/'FX rate'!$C$21,"")</f>
        <v/>
      </c>
      <c r="AB96" s="1351" t="str">
        <f>IF(ISNUMBER(AB21),'Cover Page'!$D$32/1000000*'1 macro-mapping'!AB21/'FX rate'!$C$21,"")</f>
        <v/>
      </c>
      <c r="AC96" s="1351" t="str">
        <f>IF(ISNUMBER(AC21),'Cover Page'!$D$32/1000000*'1 macro-mapping'!AC21/'FX rate'!$C$21,"")</f>
        <v/>
      </c>
      <c r="AD96" s="1351" t="str">
        <f>IF(ISNUMBER(AD21),'Cover Page'!$D$32/1000000*'1 macro-mapping'!AD21/'FX rate'!$C$21,"")</f>
        <v/>
      </c>
      <c r="AE96" s="1351" t="str">
        <f>IF(ISNUMBER(AE21),'Cover Page'!$D$32/1000000*'1 macro-mapping'!AE21/'FX rate'!$C$21,"")</f>
        <v/>
      </c>
      <c r="AF96" s="1351" t="str">
        <f>IF(ISNUMBER(AF21),'Cover Page'!$D$32/1000000*'1 macro-mapping'!AF21/'FX rate'!$C$21,"")</f>
        <v/>
      </c>
      <c r="AG96" s="1351" t="str">
        <f>IF(ISNUMBER(AG21),'Cover Page'!$D$32/1000000*'1 macro-mapping'!AG21/'FX rate'!$C$21,"")</f>
        <v/>
      </c>
      <c r="AH96" s="1351" t="str">
        <f>IF(ISNUMBER(AH21),'Cover Page'!$D$32/1000000*'1 macro-mapping'!AH21/'FX rate'!$C$21,"")</f>
        <v/>
      </c>
      <c r="AI96" s="1351" t="str">
        <f>IF(ISNUMBER(AI21),'Cover Page'!$D$32/1000000*'1 macro-mapping'!AI21/'FX rate'!$C$21,"")</f>
        <v/>
      </c>
      <c r="AJ96" s="704"/>
      <c r="AK96" s="1351" t="str">
        <f>IF(ISNUMBER(AK21),'Cover Page'!$D$32/1000000*'1 macro-mapping'!AK21/'FX rate'!$C$21,"")</f>
        <v/>
      </c>
      <c r="AL96" s="1351" t="str">
        <f>IF(ISNUMBER(AL21),'Cover Page'!$D$32/1000000*'1 macro-mapping'!AL21/'FX rate'!$C$21,"")</f>
        <v/>
      </c>
      <c r="AM96" s="1351" t="str">
        <f>IF(ISNUMBER(AM21),'Cover Page'!$D$32/1000000*'1 macro-mapping'!AM21/'FX rate'!$C$21,"")</f>
        <v/>
      </c>
      <c r="AN96" s="1351"/>
      <c r="AO96" s="1351" t="str">
        <f>IF(ISNUMBER(AO21),'Cover Page'!$D$32/1000000*'1 macro-mapping'!AO21/'FX rate'!$C$21,"")</f>
        <v/>
      </c>
      <c r="AP96" s="704"/>
      <c r="AQ96" s="1351" t="str">
        <f>IF(ISNUMBER(AQ21),'Cover Page'!$D$32/1000000*'1 macro-mapping'!AQ21/'FX rate'!$C$21,"")</f>
        <v/>
      </c>
      <c r="AR96" s="1351" t="str">
        <f>IF(ISNUMBER(AR21),'Cover Page'!$D$32/1000000*'1 macro-mapping'!AR21/'FX rate'!$C$21,"")</f>
        <v/>
      </c>
      <c r="AS96" s="1351" t="str">
        <f>IF(ISNUMBER(AS21),'Cover Page'!$D$32/1000000*'1 macro-mapping'!AS21/'FX rate'!$C$21,"")</f>
        <v/>
      </c>
      <c r="AT96" s="1351" t="str">
        <f>IF(ISNUMBER(AT21),'Cover Page'!$D$32/1000000*'1 macro-mapping'!AT21/'FX rate'!$C$21,"")</f>
        <v/>
      </c>
      <c r="AU96" s="1351" t="str">
        <f>IF(ISNUMBER(AU21),'Cover Page'!$D$32/1000000*'1 macro-mapping'!AU21/'FX rate'!$C$21,"")</f>
        <v/>
      </c>
    </row>
    <row r="97" spans="1:47" ht="14.25" customHeight="1" x14ac:dyDescent="0.2">
      <c r="A97" s="1685"/>
      <c r="B97" s="1180">
        <v>2008</v>
      </c>
      <c r="C97" s="1181">
        <f>IF(ISNUMBER(C22),'Cover Page'!$D$32/1000000*'1 macro-mapping'!C22/'FX rate'!$C$21,"")</f>
        <v>0</v>
      </c>
      <c r="D97" s="1184" t="str">
        <f>IF(ISNUMBER(D22),'Cover Page'!$D$32/1000000*'1 macro-mapping'!D22/'FX rate'!$C$21,"")</f>
        <v/>
      </c>
      <c r="E97" s="1182">
        <f>IF(ISNUMBER(E22),'Cover Page'!$D$32/1000000*'1 macro-mapping'!E22/'FX rate'!$C$21,"")</f>
        <v>0</v>
      </c>
      <c r="F97" s="1345" t="str">
        <f>IF(ISNUMBER(F22),'Cover Page'!$D$32/1000000*'1 macro-mapping'!F22/'FX rate'!$C$21,"")</f>
        <v/>
      </c>
      <c r="G97" s="1345" t="str">
        <f>IF(ISNUMBER(G22),'Cover Page'!$D$32/1000000*'1 macro-mapping'!G22/'FX rate'!$C$21,"")</f>
        <v/>
      </c>
      <c r="H97" s="1337" t="str">
        <f>IF(ISNUMBER(H22),'Cover Page'!$D$32/1000000*'1 macro-mapping'!H22/'FX rate'!$C$21,"")</f>
        <v/>
      </c>
      <c r="I97" s="1337" t="str">
        <f>IF(ISNUMBER(I22),'Cover Page'!$D$32/1000000*'1 macro-mapping'!I22/'FX rate'!$C$21,"")</f>
        <v/>
      </c>
      <c r="J97" s="1184" t="str">
        <f>IF(ISNUMBER(J22),'Cover Page'!$D$32/1000000*'1 macro-mapping'!J22/'FX rate'!$C$21,"")</f>
        <v/>
      </c>
      <c r="K97" s="1345" t="str">
        <f>IF(ISNUMBER(K22),'Cover Page'!$D$32/1000000*'1 macro-mapping'!K22/'FX rate'!$C$21,"")</f>
        <v/>
      </c>
      <c r="L97" s="1346" t="str">
        <f>IF(ISNUMBER(L22),'Cover Page'!$D$32/1000000*'1 macro-mapping'!L22/'FX rate'!$C$21,"")</f>
        <v/>
      </c>
      <c r="M97" s="1182">
        <f>IF(ISNUMBER(M22),'Cover Page'!$D$32/1000000*'1 macro-mapping'!M22/'FX rate'!$C$21,"")</f>
        <v>0</v>
      </c>
      <c r="N97" s="1347" t="str">
        <f>IF(ISNUMBER(N22),'Cover Page'!$D$32/1000000*'1 macro-mapping'!N22/'FX rate'!$C$21,"")</f>
        <v/>
      </c>
      <c r="O97" s="1345" t="str">
        <f>IF(ISNUMBER(O22),'Cover Page'!$D$32/1000000*'1 macro-mapping'!O22/'FX rate'!$C$21,"")</f>
        <v/>
      </c>
      <c r="P97" s="1348" t="str">
        <f>IF(ISNUMBER(P22),'Cover Page'!$D$32/1000000*'1 macro-mapping'!P22/'FX rate'!$C$21,"")</f>
        <v/>
      </c>
      <c r="Q97" s="1184" t="str">
        <f>IF(ISNUMBER(Q22),'Cover Page'!$D$32/1000000*'1 macro-mapping'!Q22/'FX rate'!$C$21,"")</f>
        <v/>
      </c>
      <c r="R97" s="1349" t="str">
        <f>IF(ISNUMBER(R22),'Cover Page'!$D$32/1000000*'1 macro-mapping'!R22/'FX rate'!$C$21,"")</f>
        <v/>
      </c>
      <c r="S97" s="1345" t="str">
        <f>IF(ISNUMBER(S22),'Cover Page'!$D$32/1000000*'1 macro-mapping'!S22/'FX rate'!$C$21,"")</f>
        <v/>
      </c>
      <c r="T97" s="1345" t="str">
        <f>IF(ISNUMBER(T22),'Cover Page'!$D$32/1000000*'1 macro-mapping'!T22/'FX rate'!$C$21,"")</f>
        <v/>
      </c>
      <c r="U97" s="1350" t="str">
        <f>IF(ISNUMBER(U22),'Cover Page'!$D$32/1000000*'1 macro-mapping'!U22/'FX rate'!$C$21,"")</f>
        <v/>
      </c>
      <c r="V97" s="1349" t="str">
        <f>IF(ISNUMBER(V22),'Cover Page'!$D$32/1000000*'1 macro-mapping'!V22/'FX rate'!$C$21,"")</f>
        <v/>
      </c>
      <c r="W97" s="1345" t="str">
        <f>IF(ISNUMBER(W22),'Cover Page'!$D$32/1000000*'1 macro-mapping'!W22/'FX rate'!$C$21,"")</f>
        <v/>
      </c>
      <c r="X97" s="1345" t="str">
        <f>IF(ISNUMBER(X22),'Cover Page'!$D$32/1000000*'1 macro-mapping'!X22/'FX rate'!$C$21,"")</f>
        <v/>
      </c>
      <c r="Y97" s="1351" t="str">
        <f>IF(ISNUMBER(Y22),'Cover Page'!$D$32/1000000*'1 macro-mapping'!Y22/'FX rate'!$C$21,"")</f>
        <v/>
      </c>
      <c r="Z97" s="1351" t="str">
        <f>IF(ISNUMBER(Z22),'Cover Page'!$D$32/1000000*'1 macro-mapping'!Z22/'FX rate'!$C$21,"")</f>
        <v/>
      </c>
      <c r="AA97" s="1351" t="str">
        <f>IF(ISNUMBER(AA22),'Cover Page'!$D$32/1000000*'1 macro-mapping'!AA22/'FX rate'!$C$21,"")</f>
        <v/>
      </c>
      <c r="AB97" s="1351" t="str">
        <f>IF(ISNUMBER(AB22),'Cover Page'!$D$32/1000000*'1 macro-mapping'!AB22/'FX rate'!$C$21,"")</f>
        <v/>
      </c>
      <c r="AC97" s="1351" t="str">
        <f>IF(ISNUMBER(AC22),'Cover Page'!$D$32/1000000*'1 macro-mapping'!AC22/'FX rate'!$C$21,"")</f>
        <v/>
      </c>
      <c r="AD97" s="1351" t="str">
        <f>IF(ISNUMBER(AD22),'Cover Page'!$D$32/1000000*'1 macro-mapping'!AD22/'FX rate'!$C$21,"")</f>
        <v/>
      </c>
      <c r="AE97" s="1351" t="str">
        <f>IF(ISNUMBER(AE22),'Cover Page'!$D$32/1000000*'1 macro-mapping'!AE22/'FX rate'!$C$21,"")</f>
        <v/>
      </c>
      <c r="AF97" s="1351" t="str">
        <f>IF(ISNUMBER(AF22),'Cover Page'!$D$32/1000000*'1 macro-mapping'!AF22/'FX rate'!$C$21,"")</f>
        <v/>
      </c>
      <c r="AG97" s="1351" t="str">
        <f>IF(ISNUMBER(AG22),'Cover Page'!$D$32/1000000*'1 macro-mapping'!AG22/'FX rate'!$C$21,"")</f>
        <v/>
      </c>
      <c r="AH97" s="1351" t="str">
        <f>IF(ISNUMBER(AH22),'Cover Page'!$D$32/1000000*'1 macro-mapping'!AH22/'FX rate'!$C$21,"")</f>
        <v/>
      </c>
      <c r="AI97" s="1351" t="str">
        <f>IF(ISNUMBER(AI22),'Cover Page'!$D$32/1000000*'1 macro-mapping'!AI22/'FX rate'!$C$21,"")</f>
        <v/>
      </c>
      <c r="AJ97" s="704"/>
      <c r="AK97" s="1351" t="str">
        <f>IF(ISNUMBER(AK22),'Cover Page'!$D$32/1000000*'1 macro-mapping'!AK22/'FX rate'!$C$21,"")</f>
        <v/>
      </c>
      <c r="AL97" s="1351" t="str">
        <f>IF(ISNUMBER(AL22),'Cover Page'!$D$32/1000000*'1 macro-mapping'!AL22/'FX rate'!$C$21,"")</f>
        <v/>
      </c>
      <c r="AM97" s="1351" t="str">
        <f>IF(ISNUMBER(AM22),'Cover Page'!$D$32/1000000*'1 macro-mapping'!AM22/'FX rate'!$C$21,"")</f>
        <v/>
      </c>
      <c r="AN97" s="1351"/>
      <c r="AO97" s="1351" t="str">
        <f>IF(ISNUMBER(AO22),'Cover Page'!$D$32/1000000*'1 macro-mapping'!AO22/'FX rate'!$C$21,"")</f>
        <v/>
      </c>
      <c r="AP97" s="704"/>
      <c r="AQ97" s="1351" t="str">
        <f>IF(ISNUMBER(AQ22),'Cover Page'!$D$32/1000000*'1 macro-mapping'!AQ22/'FX rate'!$C$21,"")</f>
        <v/>
      </c>
      <c r="AR97" s="1351" t="str">
        <f>IF(ISNUMBER(AR22),'Cover Page'!$D$32/1000000*'1 macro-mapping'!AR22/'FX rate'!$C$21,"")</f>
        <v/>
      </c>
      <c r="AS97" s="1351" t="str">
        <f>IF(ISNUMBER(AS22),'Cover Page'!$D$32/1000000*'1 macro-mapping'!AS22/'FX rate'!$C$21,"")</f>
        <v/>
      </c>
      <c r="AT97" s="1351" t="str">
        <f>IF(ISNUMBER(AT22),'Cover Page'!$D$32/1000000*'1 macro-mapping'!AT22/'FX rate'!$C$21,"")</f>
        <v/>
      </c>
      <c r="AU97" s="1351" t="str">
        <f>IF(ISNUMBER(AU22),'Cover Page'!$D$32/1000000*'1 macro-mapping'!AU22/'FX rate'!$C$21,"")</f>
        <v/>
      </c>
    </row>
    <row r="98" spans="1:47" ht="14.25" customHeight="1" x14ac:dyDescent="0.2">
      <c r="A98" s="1685"/>
      <c r="B98" s="1180">
        <v>2009</v>
      </c>
      <c r="C98" s="1181">
        <f>IF(ISNUMBER(C23),'Cover Page'!$D$32/1000000*'1 macro-mapping'!C23/'FX rate'!$C$21,"")</f>
        <v>0</v>
      </c>
      <c r="D98" s="1184" t="str">
        <f>IF(ISNUMBER(D23),'Cover Page'!$D$32/1000000*'1 macro-mapping'!D23/'FX rate'!$C$21,"")</f>
        <v/>
      </c>
      <c r="E98" s="1182">
        <f>IF(ISNUMBER(E23),'Cover Page'!$D$32/1000000*'1 macro-mapping'!E23/'FX rate'!$C$21,"")</f>
        <v>0</v>
      </c>
      <c r="F98" s="1345" t="str">
        <f>IF(ISNUMBER(F23),'Cover Page'!$D$32/1000000*'1 macro-mapping'!F23/'FX rate'!$C$21,"")</f>
        <v/>
      </c>
      <c r="G98" s="1345" t="str">
        <f>IF(ISNUMBER(G23),'Cover Page'!$D$32/1000000*'1 macro-mapping'!G23/'FX rate'!$C$21,"")</f>
        <v/>
      </c>
      <c r="H98" s="1337" t="str">
        <f>IF(ISNUMBER(H23),'Cover Page'!$D$32/1000000*'1 macro-mapping'!H23/'FX rate'!$C$21,"")</f>
        <v/>
      </c>
      <c r="I98" s="1337" t="str">
        <f>IF(ISNUMBER(I23),'Cover Page'!$D$32/1000000*'1 macro-mapping'!I23/'FX rate'!$C$21,"")</f>
        <v/>
      </c>
      <c r="J98" s="1184" t="str">
        <f>IF(ISNUMBER(J23),'Cover Page'!$D$32/1000000*'1 macro-mapping'!J23/'FX rate'!$C$21,"")</f>
        <v/>
      </c>
      <c r="K98" s="1345" t="str">
        <f>IF(ISNUMBER(K23),'Cover Page'!$D$32/1000000*'1 macro-mapping'!K23/'FX rate'!$C$21,"")</f>
        <v/>
      </c>
      <c r="L98" s="1346" t="str">
        <f>IF(ISNUMBER(L23),'Cover Page'!$D$32/1000000*'1 macro-mapping'!L23/'FX rate'!$C$21,"")</f>
        <v/>
      </c>
      <c r="M98" s="1182">
        <f>IF(ISNUMBER(M23),'Cover Page'!$D$32/1000000*'1 macro-mapping'!M23/'FX rate'!$C$21,"")</f>
        <v>0</v>
      </c>
      <c r="N98" s="1347" t="str">
        <f>IF(ISNUMBER(N23),'Cover Page'!$D$32/1000000*'1 macro-mapping'!N23/'FX rate'!$C$21,"")</f>
        <v/>
      </c>
      <c r="O98" s="1345" t="str">
        <f>IF(ISNUMBER(O23),'Cover Page'!$D$32/1000000*'1 macro-mapping'!O23/'FX rate'!$C$21,"")</f>
        <v/>
      </c>
      <c r="P98" s="1348" t="str">
        <f>IF(ISNUMBER(P23),'Cover Page'!$D$32/1000000*'1 macro-mapping'!P23/'FX rate'!$C$21,"")</f>
        <v/>
      </c>
      <c r="Q98" s="1184" t="str">
        <f>IF(ISNUMBER(Q23),'Cover Page'!$D$32/1000000*'1 macro-mapping'!Q23/'FX rate'!$C$21,"")</f>
        <v/>
      </c>
      <c r="R98" s="1349" t="str">
        <f>IF(ISNUMBER(R23),'Cover Page'!$D$32/1000000*'1 macro-mapping'!R23/'FX rate'!$C$21,"")</f>
        <v/>
      </c>
      <c r="S98" s="1345" t="str">
        <f>IF(ISNUMBER(S23),'Cover Page'!$D$32/1000000*'1 macro-mapping'!S23/'FX rate'!$C$21,"")</f>
        <v/>
      </c>
      <c r="T98" s="1345" t="str">
        <f>IF(ISNUMBER(T23),'Cover Page'!$D$32/1000000*'1 macro-mapping'!T23/'FX rate'!$C$21,"")</f>
        <v/>
      </c>
      <c r="U98" s="1350" t="str">
        <f>IF(ISNUMBER(U23),'Cover Page'!$D$32/1000000*'1 macro-mapping'!U23/'FX rate'!$C$21,"")</f>
        <v/>
      </c>
      <c r="V98" s="1349" t="str">
        <f>IF(ISNUMBER(V23),'Cover Page'!$D$32/1000000*'1 macro-mapping'!V23/'FX rate'!$C$21,"")</f>
        <v/>
      </c>
      <c r="W98" s="1345" t="str">
        <f>IF(ISNUMBER(W23),'Cover Page'!$D$32/1000000*'1 macro-mapping'!W23/'FX rate'!$C$21,"")</f>
        <v/>
      </c>
      <c r="X98" s="1345" t="str">
        <f>IF(ISNUMBER(X23),'Cover Page'!$D$32/1000000*'1 macro-mapping'!X23/'FX rate'!$C$21,"")</f>
        <v/>
      </c>
      <c r="Y98" s="1351" t="str">
        <f>IF(ISNUMBER(Y23),'Cover Page'!$D$32/1000000*'1 macro-mapping'!Y23/'FX rate'!$C$21,"")</f>
        <v/>
      </c>
      <c r="Z98" s="1351" t="str">
        <f>IF(ISNUMBER(Z23),'Cover Page'!$D$32/1000000*'1 macro-mapping'!Z23/'FX rate'!$C$21,"")</f>
        <v/>
      </c>
      <c r="AA98" s="1351" t="str">
        <f>IF(ISNUMBER(AA23),'Cover Page'!$D$32/1000000*'1 macro-mapping'!AA23/'FX rate'!$C$21,"")</f>
        <v/>
      </c>
      <c r="AB98" s="1351" t="str">
        <f>IF(ISNUMBER(AB23),'Cover Page'!$D$32/1000000*'1 macro-mapping'!AB23/'FX rate'!$C$21,"")</f>
        <v/>
      </c>
      <c r="AC98" s="1351" t="str">
        <f>IF(ISNUMBER(AC23),'Cover Page'!$D$32/1000000*'1 macro-mapping'!AC23/'FX rate'!$C$21,"")</f>
        <v/>
      </c>
      <c r="AD98" s="1351" t="str">
        <f>IF(ISNUMBER(AD23),'Cover Page'!$D$32/1000000*'1 macro-mapping'!AD23/'FX rate'!$C$21,"")</f>
        <v/>
      </c>
      <c r="AE98" s="1351" t="str">
        <f>IF(ISNUMBER(AE23),'Cover Page'!$D$32/1000000*'1 macro-mapping'!AE23/'FX rate'!$C$21,"")</f>
        <v/>
      </c>
      <c r="AF98" s="1351" t="str">
        <f>IF(ISNUMBER(AF23),'Cover Page'!$D$32/1000000*'1 macro-mapping'!AF23/'FX rate'!$C$21,"")</f>
        <v/>
      </c>
      <c r="AG98" s="1351" t="str">
        <f>IF(ISNUMBER(AG23),'Cover Page'!$D$32/1000000*'1 macro-mapping'!AG23/'FX rate'!$C$21,"")</f>
        <v/>
      </c>
      <c r="AH98" s="1351" t="str">
        <f>IF(ISNUMBER(AH23),'Cover Page'!$D$32/1000000*'1 macro-mapping'!AH23/'FX rate'!$C$21,"")</f>
        <v/>
      </c>
      <c r="AI98" s="1351" t="str">
        <f>IF(ISNUMBER(AI23),'Cover Page'!$D$32/1000000*'1 macro-mapping'!AI23/'FX rate'!$C$21,"")</f>
        <v/>
      </c>
      <c r="AJ98" s="704"/>
      <c r="AK98" s="1351" t="str">
        <f>IF(ISNUMBER(AK23),'Cover Page'!$D$32/1000000*'1 macro-mapping'!AK23/'FX rate'!$C$21,"")</f>
        <v/>
      </c>
      <c r="AL98" s="1351" t="str">
        <f>IF(ISNUMBER(AL23),'Cover Page'!$D$32/1000000*'1 macro-mapping'!AL23/'FX rate'!$C$21,"")</f>
        <v/>
      </c>
      <c r="AM98" s="1351" t="str">
        <f>IF(ISNUMBER(AM23),'Cover Page'!$D$32/1000000*'1 macro-mapping'!AM23/'FX rate'!$C$21,"")</f>
        <v/>
      </c>
      <c r="AN98" s="1351"/>
      <c r="AO98" s="1351" t="str">
        <f>IF(ISNUMBER(AO23),'Cover Page'!$D$32/1000000*'1 macro-mapping'!AO23/'FX rate'!$C$21,"")</f>
        <v/>
      </c>
      <c r="AP98" s="704"/>
      <c r="AQ98" s="1351" t="str">
        <f>IF(ISNUMBER(AQ23),'Cover Page'!$D$32/1000000*'1 macro-mapping'!AQ23/'FX rate'!$C$21,"")</f>
        <v/>
      </c>
      <c r="AR98" s="1351" t="str">
        <f>IF(ISNUMBER(AR23),'Cover Page'!$D$32/1000000*'1 macro-mapping'!AR23/'FX rate'!$C$21,"")</f>
        <v/>
      </c>
      <c r="AS98" s="1351" t="str">
        <f>IF(ISNUMBER(AS23),'Cover Page'!$D$32/1000000*'1 macro-mapping'!AS23/'FX rate'!$C$21,"")</f>
        <v/>
      </c>
      <c r="AT98" s="1351" t="str">
        <f>IF(ISNUMBER(AT23),'Cover Page'!$D$32/1000000*'1 macro-mapping'!AT23/'FX rate'!$C$21,"")</f>
        <v/>
      </c>
      <c r="AU98" s="1351" t="str">
        <f>IF(ISNUMBER(AU23),'Cover Page'!$D$32/1000000*'1 macro-mapping'!AU23/'FX rate'!$C$21,"")</f>
        <v/>
      </c>
    </row>
    <row r="99" spans="1:47" ht="14.25" customHeight="1" x14ac:dyDescent="0.2">
      <c r="A99" s="1685"/>
      <c r="B99" s="1180">
        <v>2010</v>
      </c>
      <c r="C99" s="1181">
        <f>IF(ISNUMBER(C24),'Cover Page'!$D$32/1000000*'1 macro-mapping'!C24/'FX rate'!$C$21,"")</f>
        <v>0</v>
      </c>
      <c r="D99" s="1184" t="str">
        <f>IF(ISNUMBER(D24),'Cover Page'!$D$32/1000000*'1 macro-mapping'!D24/'FX rate'!$C$21,"")</f>
        <v/>
      </c>
      <c r="E99" s="1182">
        <f>IF(ISNUMBER(E24),'Cover Page'!$D$32/1000000*'1 macro-mapping'!E24/'FX rate'!$C$21,"")</f>
        <v>0</v>
      </c>
      <c r="F99" s="1345" t="str">
        <f>IF(ISNUMBER(F24),'Cover Page'!$D$32/1000000*'1 macro-mapping'!F24/'FX rate'!$C$21,"")</f>
        <v/>
      </c>
      <c r="G99" s="1345" t="str">
        <f>IF(ISNUMBER(G24),'Cover Page'!$D$32/1000000*'1 macro-mapping'!G24/'FX rate'!$C$21,"")</f>
        <v/>
      </c>
      <c r="H99" s="1337" t="str">
        <f>IF(ISNUMBER(H24),'Cover Page'!$D$32/1000000*'1 macro-mapping'!H24/'FX rate'!$C$21,"")</f>
        <v/>
      </c>
      <c r="I99" s="1337" t="str">
        <f>IF(ISNUMBER(I24),'Cover Page'!$D$32/1000000*'1 macro-mapping'!I24/'FX rate'!$C$21,"")</f>
        <v/>
      </c>
      <c r="J99" s="1184" t="str">
        <f>IF(ISNUMBER(J24),'Cover Page'!$D$32/1000000*'1 macro-mapping'!J24/'FX rate'!$C$21,"")</f>
        <v/>
      </c>
      <c r="K99" s="1345" t="str">
        <f>IF(ISNUMBER(K24),'Cover Page'!$D$32/1000000*'1 macro-mapping'!K24/'FX rate'!$C$21,"")</f>
        <v/>
      </c>
      <c r="L99" s="1346" t="str">
        <f>IF(ISNUMBER(L24),'Cover Page'!$D$32/1000000*'1 macro-mapping'!L24/'FX rate'!$C$21,"")</f>
        <v/>
      </c>
      <c r="M99" s="1182">
        <f>IF(ISNUMBER(M24),'Cover Page'!$D$32/1000000*'1 macro-mapping'!M24/'FX rate'!$C$21,"")</f>
        <v>0</v>
      </c>
      <c r="N99" s="1347" t="str">
        <f>IF(ISNUMBER(N24),'Cover Page'!$D$32/1000000*'1 macro-mapping'!N24/'FX rate'!$C$21,"")</f>
        <v/>
      </c>
      <c r="O99" s="1345" t="str">
        <f>IF(ISNUMBER(O24),'Cover Page'!$D$32/1000000*'1 macro-mapping'!O24/'FX rate'!$C$21,"")</f>
        <v/>
      </c>
      <c r="P99" s="1348" t="str">
        <f>IF(ISNUMBER(P24),'Cover Page'!$D$32/1000000*'1 macro-mapping'!P24/'FX rate'!$C$21,"")</f>
        <v/>
      </c>
      <c r="Q99" s="1184" t="str">
        <f>IF(ISNUMBER(Q24),'Cover Page'!$D$32/1000000*'1 macro-mapping'!Q24/'FX rate'!$C$21,"")</f>
        <v/>
      </c>
      <c r="R99" s="1349" t="str">
        <f>IF(ISNUMBER(R24),'Cover Page'!$D$32/1000000*'1 macro-mapping'!R24/'FX rate'!$C$21,"")</f>
        <v/>
      </c>
      <c r="S99" s="1345" t="str">
        <f>IF(ISNUMBER(S24),'Cover Page'!$D$32/1000000*'1 macro-mapping'!S24/'FX rate'!$C$21,"")</f>
        <v/>
      </c>
      <c r="T99" s="1345" t="str">
        <f>IF(ISNUMBER(T24),'Cover Page'!$D$32/1000000*'1 macro-mapping'!T24/'FX rate'!$C$21,"")</f>
        <v/>
      </c>
      <c r="U99" s="1350" t="str">
        <f>IF(ISNUMBER(U24),'Cover Page'!$D$32/1000000*'1 macro-mapping'!U24/'FX rate'!$C$21,"")</f>
        <v/>
      </c>
      <c r="V99" s="1349" t="str">
        <f>IF(ISNUMBER(V24),'Cover Page'!$D$32/1000000*'1 macro-mapping'!V24/'FX rate'!$C$21,"")</f>
        <v/>
      </c>
      <c r="W99" s="1345" t="str">
        <f>IF(ISNUMBER(W24),'Cover Page'!$D$32/1000000*'1 macro-mapping'!W24/'FX rate'!$C$21,"")</f>
        <v/>
      </c>
      <c r="X99" s="1345" t="str">
        <f>IF(ISNUMBER(X24),'Cover Page'!$D$32/1000000*'1 macro-mapping'!X24/'FX rate'!$C$21,"")</f>
        <v/>
      </c>
      <c r="Y99" s="1351" t="str">
        <f>IF(ISNUMBER(Y24),'Cover Page'!$D$32/1000000*'1 macro-mapping'!Y24/'FX rate'!$C$21,"")</f>
        <v/>
      </c>
      <c r="Z99" s="1351" t="str">
        <f>IF(ISNUMBER(Z24),'Cover Page'!$D$32/1000000*'1 macro-mapping'!Z24/'FX rate'!$C$21,"")</f>
        <v/>
      </c>
      <c r="AA99" s="1351" t="str">
        <f>IF(ISNUMBER(AA24),'Cover Page'!$D$32/1000000*'1 macro-mapping'!AA24/'FX rate'!$C$21,"")</f>
        <v/>
      </c>
      <c r="AB99" s="1351" t="str">
        <f>IF(ISNUMBER(AB24),'Cover Page'!$D$32/1000000*'1 macro-mapping'!AB24/'FX rate'!$C$21,"")</f>
        <v/>
      </c>
      <c r="AC99" s="1351" t="str">
        <f>IF(ISNUMBER(AC24),'Cover Page'!$D$32/1000000*'1 macro-mapping'!AC24/'FX rate'!$C$21,"")</f>
        <v/>
      </c>
      <c r="AD99" s="1351" t="str">
        <f>IF(ISNUMBER(AD24),'Cover Page'!$D$32/1000000*'1 macro-mapping'!AD24/'FX rate'!$C$21,"")</f>
        <v/>
      </c>
      <c r="AE99" s="1351" t="str">
        <f>IF(ISNUMBER(AE24),'Cover Page'!$D$32/1000000*'1 macro-mapping'!AE24/'FX rate'!$C$21,"")</f>
        <v/>
      </c>
      <c r="AF99" s="1351" t="str">
        <f>IF(ISNUMBER(AF24),'Cover Page'!$D$32/1000000*'1 macro-mapping'!AF24/'FX rate'!$C$21,"")</f>
        <v/>
      </c>
      <c r="AG99" s="1351" t="str">
        <f>IF(ISNUMBER(AG24),'Cover Page'!$D$32/1000000*'1 macro-mapping'!AG24/'FX rate'!$C$21,"")</f>
        <v/>
      </c>
      <c r="AH99" s="1351" t="str">
        <f>IF(ISNUMBER(AH24),'Cover Page'!$D$32/1000000*'1 macro-mapping'!AH24/'FX rate'!$C$21,"")</f>
        <v/>
      </c>
      <c r="AI99" s="1351" t="str">
        <f>IF(ISNUMBER(AI24),'Cover Page'!$D$32/1000000*'1 macro-mapping'!AI24/'FX rate'!$C$21,"")</f>
        <v/>
      </c>
      <c r="AJ99" s="704"/>
      <c r="AK99" s="1351" t="str">
        <f>IF(ISNUMBER(AK24),'Cover Page'!$D$32/1000000*'1 macro-mapping'!AK24/'FX rate'!$C$21,"")</f>
        <v/>
      </c>
      <c r="AL99" s="1351" t="str">
        <f>IF(ISNUMBER(AL24),'Cover Page'!$D$32/1000000*'1 macro-mapping'!AL24/'FX rate'!$C$21,"")</f>
        <v/>
      </c>
      <c r="AM99" s="1351" t="str">
        <f>IF(ISNUMBER(AM24),'Cover Page'!$D$32/1000000*'1 macro-mapping'!AM24/'FX rate'!$C$21,"")</f>
        <v/>
      </c>
      <c r="AN99" s="1351"/>
      <c r="AO99" s="1351" t="str">
        <f>IF(ISNUMBER(AO24),'Cover Page'!$D$32/1000000*'1 macro-mapping'!AO24/'FX rate'!$C$21,"")</f>
        <v/>
      </c>
      <c r="AP99" s="704"/>
      <c r="AQ99" s="1351" t="str">
        <f>IF(ISNUMBER(AQ24),'Cover Page'!$D$32/1000000*'1 macro-mapping'!AQ24/'FX rate'!$C$21,"")</f>
        <v/>
      </c>
      <c r="AR99" s="1351" t="str">
        <f>IF(ISNUMBER(AR24),'Cover Page'!$D$32/1000000*'1 macro-mapping'!AR24/'FX rate'!$C$21,"")</f>
        <v/>
      </c>
      <c r="AS99" s="1351" t="str">
        <f>IF(ISNUMBER(AS24),'Cover Page'!$D$32/1000000*'1 macro-mapping'!AS24/'FX rate'!$C$21,"")</f>
        <v/>
      </c>
      <c r="AT99" s="1351" t="str">
        <f>IF(ISNUMBER(AT24),'Cover Page'!$D$32/1000000*'1 macro-mapping'!AT24/'FX rate'!$C$21,"")</f>
        <v/>
      </c>
      <c r="AU99" s="1351" t="str">
        <f>IF(ISNUMBER(AU24),'Cover Page'!$D$32/1000000*'1 macro-mapping'!AU24/'FX rate'!$C$21,"")</f>
        <v/>
      </c>
    </row>
    <row r="100" spans="1:47" ht="14.25" customHeight="1" x14ac:dyDescent="0.2">
      <c r="A100" s="1685"/>
      <c r="B100" s="1180">
        <v>2011</v>
      </c>
      <c r="C100" s="1181">
        <f>IF(ISNUMBER(C25),'Cover Page'!$D$32/1000000*'1 macro-mapping'!C25/'FX rate'!$C$21,"")</f>
        <v>0</v>
      </c>
      <c r="D100" s="1184" t="str">
        <f>IF(ISNUMBER(D25),'Cover Page'!$D$32/1000000*'1 macro-mapping'!D25/'FX rate'!$C$21,"")</f>
        <v/>
      </c>
      <c r="E100" s="1182">
        <f>IF(ISNUMBER(E25),'Cover Page'!$D$32/1000000*'1 macro-mapping'!E25/'FX rate'!$C$21,"")</f>
        <v>0</v>
      </c>
      <c r="F100" s="1345" t="str">
        <f>IF(ISNUMBER(F25),'Cover Page'!$D$32/1000000*'1 macro-mapping'!F25/'FX rate'!$C$21,"")</f>
        <v/>
      </c>
      <c r="G100" s="1345" t="str">
        <f>IF(ISNUMBER(G25),'Cover Page'!$D$32/1000000*'1 macro-mapping'!G25/'FX rate'!$C$21,"")</f>
        <v/>
      </c>
      <c r="H100" s="1337" t="str">
        <f>IF(ISNUMBER(H25),'Cover Page'!$D$32/1000000*'1 macro-mapping'!H25/'FX rate'!$C$21,"")</f>
        <v/>
      </c>
      <c r="I100" s="1337" t="str">
        <f>IF(ISNUMBER(I25),'Cover Page'!$D$32/1000000*'1 macro-mapping'!I25/'FX rate'!$C$21,"")</f>
        <v/>
      </c>
      <c r="J100" s="1184" t="str">
        <f>IF(ISNUMBER(J25),'Cover Page'!$D$32/1000000*'1 macro-mapping'!J25/'FX rate'!$C$21,"")</f>
        <v/>
      </c>
      <c r="K100" s="1345" t="str">
        <f>IF(ISNUMBER(K25),'Cover Page'!$D$32/1000000*'1 macro-mapping'!K25/'FX rate'!$C$21,"")</f>
        <v/>
      </c>
      <c r="L100" s="1346" t="str">
        <f>IF(ISNUMBER(L25),'Cover Page'!$D$32/1000000*'1 macro-mapping'!L25/'FX rate'!$C$21,"")</f>
        <v/>
      </c>
      <c r="M100" s="1182">
        <f>IF(ISNUMBER(M25),'Cover Page'!$D$32/1000000*'1 macro-mapping'!M25/'FX rate'!$C$21,"")</f>
        <v>0</v>
      </c>
      <c r="N100" s="1347" t="str">
        <f>IF(ISNUMBER(N25),'Cover Page'!$D$32/1000000*'1 macro-mapping'!N25/'FX rate'!$C$21,"")</f>
        <v/>
      </c>
      <c r="O100" s="1345" t="str">
        <f>IF(ISNUMBER(O25),'Cover Page'!$D$32/1000000*'1 macro-mapping'!O25/'FX rate'!$C$21,"")</f>
        <v/>
      </c>
      <c r="P100" s="1348" t="str">
        <f>IF(ISNUMBER(P25),'Cover Page'!$D$32/1000000*'1 macro-mapping'!P25/'FX rate'!$C$21,"")</f>
        <v/>
      </c>
      <c r="Q100" s="1184" t="str">
        <f>IF(ISNUMBER(Q25),'Cover Page'!$D$32/1000000*'1 macro-mapping'!Q25/'FX rate'!$C$21,"")</f>
        <v/>
      </c>
      <c r="R100" s="1349" t="str">
        <f>IF(ISNUMBER(R25),'Cover Page'!$D$32/1000000*'1 macro-mapping'!R25/'FX rate'!$C$21,"")</f>
        <v/>
      </c>
      <c r="S100" s="1345" t="str">
        <f>IF(ISNUMBER(S25),'Cover Page'!$D$32/1000000*'1 macro-mapping'!S25/'FX rate'!$C$21,"")</f>
        <v/>
      </c>
      <c r="T100" s="1345" t="str">
        <f>IF(ISNUMBER(T25),'Cover Page'!$D$32/1000000*'1 macro-mapping'!T25/'FX rate'!$C$21,"")</f>
        <v/>
      </c>
      <c r="U100" s="1350" t="str">
        <f>IF(ISNUMBER(U25),'Cover Page'!$D$32/1000000*'1 macro-mapping'!U25/'FX rate'!$C$21,"")</f>
        <v/>
      </c>
      <c r="V100" s="1349" t="str">
        <f>IF(ISNUMBER(V25),'Cover Page'!$D$32/1000000*'1 macro-mapping'!V25/'FX rate'!$C$21,"")</f>
        <v/>
      </c>
      <c r="W100" s="1345" t="str">
        <f>IF(ISNUMBER(W25),'Cover Page'!$D$32/1000000*'1 macro-mapping'!W25/'FX rate'!$C$21,"")</f>
        <v/>
      </c>
      <c r="X100" s="1345" t="str">
        <f>IF(ISNUMBER(X25),'Cover Page'!$D$32/1000000*'1 macro-mapping'!X25/'FX rate'!$C$21,"")</f>
        <v/>
      </c>
      <c r="Y100" s="1351" t="str">
        <f>IF(ISNUMBER(Y25),'Cover Page'!$D$32/1000000*'1 macro-mapping'!Y25/'FX rate'!$C$21,"")</f>
        <v/>
      </c>
      <c r="Z100" s="1351" t="str">
        <f>IF(ISNUMBER(Z25),'Cover Page'!$D$32/1000000*'1 macro-mapping'!Z25/'FX rate'!$C$21,"")</f>
        <v/>
      </c>
      <c r="AA100" s="1351" t="str">
        <f>IF(ISNUMBER(AA25),'Cover Page'!$D$32/1000000*'1 macro-mapping'!AA25/'FX rate'!$C$21,"")</f>
        <v/>
      </c>
      <c r="AB100" s="1351" t="str">
        <f>IF(ISNUMBER(AB25),'Cover Page'!$D$32/1000000*'1 macro-mapping'!AB25/'FX rate'!$C$21,"")</f>
        <v/>
      </c>
      <c r="AC100" s="1351" t="str">
        <f>IF(ISNUMBER(AC25),'Cover Page'!$D$32/1000000*'1 macro-mapping'!AC25/'FX rate'!$C$21,"")</f>
        <v/>
      </c>
      <c r="AD100" s="1351" t="str">
        <f>IF(ISNUMBER(AD25),'Cover Page'!$D$32/1000000*'1 macro-mapping'!AD25/'FX rate'!$C$21,"")</f>
        <v/>
      </c>
      <c r="AE100" s="1351" t="str">
        <f>IF(ISNUMBER(AE25),'Cover Page'!$D$32/1000000*'1 macro-mapping'!AE25/'FX rate'!$C$21,"")</f>
        <v/>
      </c>
      <c r="AF100" s="1351" t="str">
        <f>IF(ISNUMBER(AF25),'Cover Page'!$D$32/1000000*'1 macro-mapping'!AF25/'FX rate'!$C$21,"")</f>
        <v/>
      </c>
      <c r="AG100" s="1351" t="str">
        <f>IF(ISNUMBER(AG25),'Cover Page'!$D$32/1000000*'1 macro-mapping'!AG25/'FX rate'!$C$21,"")</f>
        <v/>
      </c>
      <c r="AH100" s="1351" t="str">
        <f>IF(ISNUMBER(AH25),'Cover Page'!$D$32/1000000*'1 macro-mapping'!AH25/'FX rate'!$C$21,"")</f>
        <v/>
      </c>
      <c r="AI100" s="1351" t="str">
        <f>IF(ISNUMBER(AI25),'Cover Page'!$D$32/1000000*'1 macro-mapping'!AI25/'FX rate'!$C$21,"")</f>
        <v/>
      </c>
      <c r="AJ100" s="704"/>
      <c r="AK100" s="1351" t="str">
        <f>IF(ISNUMBER(AK25),'Cover Page'!$D$32/1000000*'1 macro-mapping'!AK25/'FX rate'!$C$21,"")</f>
        <v/>
      </c>
      <c r="AL100" s="1351" t="str">
        <f>IF(ISNUMBER(AL25),'Cover Page'!$D$32/1000000*'1 macro-mapping'!AL25/'FX rate'!$C$21,"")</f>
        <v/>
      </c>
      <c r="AM100" s="1351" t="str">
        <f>IF(ISNUMBER(AM25),'Cover Page'!$D$32/1000000*'1 macro-mapping'!AM25/'FX rate'!$C$21,"")</f>
        <v/>
      </c>
      <c r="AN100" s="1351"/>
      <c r="AO100" s="1351" t="str">
        <f>IF(ISNUMBER(AO25),'Cover Page'!$D$32/1000000*'1 macro-mapping'!AO25/'FX rate'!$C$21,"")</f>
        <v/>
      </c>
      <c r="AP100" s="704"/>
      <c r="AQ100" s="1351" t="str">
        <f>IF(ISNUMBER(AQ25),'Cover Page'!$D$32/1000000*'1 macro-mapping'!AQ25/'FX rate'!$C$21,"")</f>
        <v/>
      </c>
      <c r="AR100" s="1351" t="str">
        <f>IF(ISNUMBER(AR25),'Cover Page'!$D$32/1000000*'1 macro-mapping'!AR25/'FX rate'!$C$21,"")</f>
        <v/>
      </c>
      <c r="AS100" s="1351" t="str">
        <f>IF(ISNUMBER(AS25),'Cover Page'!$D$32/1000000*'1 macro-mapping'!AS25/'FX rate'!$C$21,"")</f>
        <v/>
      </c>
      <c r="AT100" s="1351" t="str">
        <f>IF(ISNUMBER(AT25),'Cover Page'!$D$32/1000000*'1 macro-mapping'!AT25/'FX rate'!$C$21,"")</f>
        <v/>
      </c>
      <c r="AU100" s="1351" t="str">
        <f>IF(ISNUMBER(AU25),'Cover Page'!$D$32/1000000*'1 macro-mapping'!AU25/'FX rate'!$C$21,"")</f>
        <v/>
      </c>
    </row>
    <row r="101" spans="1:47" ht="14.25" customHeight="1" x14ac:dyDescent="0.2">
      <c r="A101" s="1685"/>
      <c r="B101" s="1180">
        <v>2012</v>
      </c>
      <c r="C101" s="1181">
        <f>IF(ISNUMBER(C26),'Cover Page'!$D$32/1000000*'1 macro-mapping'!C26/'FX rate'!$C$21,"")</f>
        <v>0</v>
      </c>
      <c r="D101" s="1184" t="str">
        <f>IF(ISNUMBER(D26),'Cover Page'!$D$32/1000000*'1 macro-mapping'!D26/'FX rate'!$C$21,"")</f>
        <v/>
      </c>
      <c r="E101" s="1182">
        <f>IF(ISNUMBER(E26),'Cover Page'!$D$32/1000000*'1 macro-mapping'!E26/'FX rate'!$C$21,"")</f>
        <v>0</v>
      </c>
      <c r="F101" s="1345" t="str">
        <f>IF(ISNUMBER(F26),'Cover Page'!$D$32/1000000*'1 macro-mapping'!F26/'FX rate'!$C$21,"")</f>
        <v/>
      </c>
      <c r="G101" s="1345" t="str">
        <f>IF(ISNUMBER(G26),'Cover Page'!$D$32/1000000*'1 macro-mapping'!G26/'FX rate'!$C$21,"")</f>
        <v/>
      </c>
      <c r="H101" s="1337" t="str">
        <f>IF(ISNUMBER(H26),'Cover Page'!$D$32/1000000*'1 macro-mapping'!H26/'FX rate'!$C$21,"")</f>
        <v/>
      </c>
      <c r="I101" s="1337" t="str">
        <f>IF(ISNUMBER(I26),'Cover Page'!$D$32/1000000*'1 macro-mapping'!I26/'FX rate'!$C$21,"")</f>
        <v/>
      </c>
      <c r="J101" s="1184" t="str">
        <f>IF(ISNUMBER(J26),'Cover Page'!$D$32/1000000*'1 macro-mapping'!J26/'FX rate'!$C$21,"")</f>
        <v/>
      </c>
      <c r="K101" s="1345" t="str">
        <f>IF(ISNUMBER(K26),'Cover Page'!$D$32/1000000*'1 macro-mapping'!K26/'FX rate'!$C$21,"")</f>
        <v/>
      </c>
      <c r="L101" s="1346" t="str">
        <f>IF(ISNUMBER(L26),'Cover Page'!$D$32/1000000*'1 macro-mapping'!L26/'FX rate'!$C$21,"")</f>
        <v/>
      </c>
      <c r="M101" s="1182">
        <f>IF(ISNUMBER(M26),'Cover Page'!$D$32/1000000*'1 macro-mapping'!M26/'FX rate'!$C$21,"")</f>
        <v>0</v>
      </c>
      <c r="N101" s="1347" t="str">
        <f>IF(ISNUMBER(N26),'Cover Page'!$D$32/1000000*'1 macro-mapping'!N26/'FX rate'!$C$21,"")</f>
        <v/>
      </c>
      <c r="O101" s="1345" t="str">
        <f>IF(ISNUMBER(O26),'Cover Page'!$D$32/1000000*'1 macro-mapping'!O26/'FX rate'!$C$21,"")</f>
        <v/>
      </c>
      <c r="P101" s="1348" t="str">
        <f>IF(ISNUMBER(P26),'Cover Page'!$D$32/1000000*'1 macro-mapping'!P26/'FX rate'!$C$21,"")</f>
        <v/>
      </c>
      <c r="Q101" s="1184" t="str">
        <f>IF(ISNUMBER(Q26),'Cover Page'!$D$32/1000000*'1 macro-mapping'!Q26/'FX rate'!$C$21,"")</f>
        <v/>
      </c>
      <c r="R101" s="1349" t="str">
        <f>IF(ISNUMBER(R26),'Cover Page'!$D$32/1000000*'1 macro-mapping'!R26/'FX rate'!$C$21,"")</f>
        <v/>
      </c>
      <c r="S101" s="1345" t="str">
        <f>IF(ISNUMBER(S26),'Cover Page'!$D$32/1000000*'1 macro-mapping'!S26/'FX rate'!$C$21,"")</f>
        <v/>
      </c>
      <c r="T101" s="1345" t="str">
        <f>IF(ISNUMBER(T26),'Cover Page'!$D$32/1000000*'1 macro-mapping'!T26/'FX rate'!$C$21,"")</f>
        <v/>
      </c>
      <c r="U101" s="1350" t="str">
        <f>IF(ISNUMBER(U26),'Cover Page'!$D$32/1000000*'1 macro-mapping'!U26/'FX rate'!$C$21,"")</f>
        <v/>
      </c>
      <c r="V101" s="1349" t="str">
        <f>IF(ISNUMBER(V26),'Cover Page'!$D$32/1000000*'1 macro-mapping'!V26/'FX rate'!$C$21,"")</f>
        <v/>
      </c>
      <c r="W101" s="1345" t="str">
        <f>IF(ISNUMBER(W26),'Cover Page'!$D$32/1000000*'1 macro-mapping'!W26/'FX rate'!$C$21,"")</f>
        <v/>
      </c>
      <c r="X101" s="1345" t="str">
        <f>IF(ISNUMBER(X26),'Cover Page'!$D$32/1000000*'1 macro-mapping'!X26/'FX rate'!$C$21,"")</f>
        <v/>
      </c>
      <c r="Y101" s="1351" t="str">
        <f>IF(ISNUMBER(Y26),'Cover Page'!$D$32/1000000*'1 macro-mapping'!Y26/'FX rate'!$C$21,"")</f>
        <v/>
      </c>
      <c r="Z101" s="1351" t="str">
        <f>IF(ISNUMBER(Z26),'Cover Page'!$D$32/1000000*'1 macro-mapping'!Z26/'FX rate'!$C$21,"")</f>
        <v/>
      </c>
      <c r="AA101" s="1351" t="str">
        <f>IF(ISNUMBER(AA26),'Cover Page'!$D$32/1000000*'1 macro-mapping'!AA26/'FX rate'!$C$21,"")</f>
        <v/>
      </c>
      <c r="AB101" s="1351" t="str">
        <f>IF(ISNUMBER(AB26),'Cover Page'!$D$32/1000000*'1 macro-mapping'!AB26/'FX rate'!$C$21,"")</f>
        <v/>
      </c>
      <c r="AC101" s="1351" t="str">
        <f>IF(ISNUMBER(AC26),'Cover Page'!$D$32/1000000*'1 macro-mapping'!AC26/'FX rate'!$C$21,"")</f>
        <v/>
      </c>
      <c r="AD101" s="1351" t="str">
        <f>IF(ISNUMBER(AD26),'Cover Page'!$D$32/1000000*'1 macro-mapping'!AD26/'FX rate'!$C$21,"")</f>
        <v/>
      </c>
      <c r="AE101" s="1351" t="str">
        <f>IF(ISNUMBER(AE26),'Cover Page'!$D$32/1000000*'1 macro-mapping'!AE26/'FX rate'!$C$21,"")</f>
        <v/>
      </c>
      <c r="AF101" s="1351" t="str">
        <f>IF(ISNUMBER(AF26),'Cover Page'!$D$32/1000000*'1 macro-mapping'!AF26/'FX rate'!$C$21,"")</f>
        <v/>
      </c>
      <c r="AG101" s="1351" t="str">
        <f>IF(ISNUMBER(AG26),'Cover Page'!$D$32/1000000*'1 macro-mapping'!AG26/'FX rate'!$C$21,"")</f>
        <v/>
      </c>
      <c r="AH101" s="1351" t="str">
        <f>IF(ISNUMBER(AH26),'Cover Page'!$D$32/1000000*'1 macro-mapping'!AH26/'FX rate'!$C$21,"")</f>
        <v/>
      </c>
      <c r="AI101" s="1351" t="str">
        <f>IF(ISNUMBER(AI26),'Cover Page'!$D$32/1000000*'1 macro-mapping'!AI26/'FX rate'!$C$21,"")</f>
        <v/>
      </c>
      <c r="AJ101" s="704"/>
      <c r="AK101" s="1351" t="str">
        <f>IF(ISNUMBER(AK26),'Cover Page'!$D$32/1000000*'1 macro-mapping'!AK26/'FX rate'!$C$21,"")</f>
        <v/>
      </c>
      <c r="AL101" s="1351" t="str">
        <f>IF(ISNUMBER(AL26),'Cover Page'!$D$32/1000000*'1 macro-mapping'!AL26/'FX rate'!$C$21,"")</f>
        <v/>
      </c>
      <c r="AM101" s="1351" t="str">
        <f>IF(ISNUMBER(AM26),'Cover Page'!$D$32/1000000*'1 macro-mapping'!AM26/'FX rate'!$C$21,"")</f>
        <v/>
      </c>
      <c r="AN101" s="1351"/>
      <c r="AO101" s="1351" t="str">
        <f>IF(ISNUMBER(AO26),'Cover Page'!$D$32/1000000*'1 macro-mapping'!AO26/'FX rate'!$C$21,"")</f>
        <v/>
      </c>
      <c r="AP101" s="704"/>
      <c r="AQ101" s="1351" t="str">
        <f>IF(ISNUMBER(AQ26),'Cover Page'!$D$32/1000000*'1 macro-mapping'!AQ26/'FX rate'!$C$21,"")</f>
        <v/>
      </c>
      <c r="AR101" s="1351" t="str">
        <f>IF(ISNUMBER(AR26),'Cover Page'!$D$32/1000000*'1 macro-mapping'!AR26/'FX rate'!$C$21,"")</f>
        <v/>
      </c>
      <c r="AS101" s="1351" t="str">
        <f>IF(ISNUMBER(AS26),'Cover Page'!$D$32/1000000*'1 macro-mapping'!AS26/'FX rate'!$C$21,"")</f>
        <v/>
      </c>
      <c r="AT101" s="1351" t="str">
        <f>IF(ISNUMBER(AT26),'Cover Page'!$D$32/1000000*'1 macro-mapping'!AT26/'FX rate'!$C$21,"")</f>
        <v/>
      </c>
      <c r="AU101" s="1351" t="str">
        <f>IF(ISNUMBER(AU26),'Cover Page'!$D$32/1000000*'1 macro-mapping'!AU26/'FX rate'!$C$21,"")</f>
        <v/>
      </c>
    </row>
    <row r="102" spans="1:47" ht="14.25" customHeight="1" x14ac:dyDescent="0.2">
      <c r="A102" s="1685"/>
      <c r="B102" s="1180">
        <v>2013</v>
      </c>
      <c r="C102" s="1181">
        <f>IF(ISNUMBER(C27),'Cover Page'!$D$32/1000000*'1 macro-mapping'!C27/'FX rate'!$C$21,"")</f>
        <v>0</v>
      </c>
      <c r="D102" s="1184" t="str">
        <f>IF(ISNUMBER(D27),'Cover Page'!$D$32/1000000*'1 macro-mapping'!D27/'FX rate'!$C$21,"")</f>
        <v/>
      </c>
      <c r="E102" s="1182">
        <f>IF(ISNUMBER(E27),'Cover Page'!$D$32/1000000*'1 macro-mapping'!E27/'FX rate'!$C$21,"")</f>
        <v>0</v>
      </c>
      <c r="F102" s="1345" t="str">
        <f>IF(ISNUMBER(F27),'Cover Page'!$D$32/1000000*'1 macro-mapping'!F27/'FX rate'!$C$21,"")</f>
        <v/>
      </c>
      <c r="G102" s="1345" t="str">
        <f>IF(ISNUMBER(G27),'Cover Page'!$D$32/1000000*'1 macro-mapping'!G27/'FX rate'!$C$21,"")</f>
        <v/>
      </c>
      <c r="H102" s="1337" t="str">
        <f>IF(ISNUMBER(H27),'Cover Page'!$D$32/1000000*'1 macro-mapping'!H27/'FX rate'!$C$21,"")</f>
        <v/>
      </c>
      <c r="I102" s="1337" t="str">
        <f>IF(ISNUMBER(I27),'Cover Page'!$D$32/1000000*'1 macro-mapping'!I27/'FX rate'!$C$21,"")</f>
        <v/>
      </c>
      <c r="J102" s="1184" t="str">
        <f>IF(ISNUMBER(J27),'Cover Page'!$D$32/1000000*'1 macro-mapping'!J27/'FX rate'!$C$21,"")</f>
        <v/>
      </c>
      <c r="K102" s="1345" t="str">
        <f>IF(ISNUMBER(K27),'Cover Page'!$D$32/1000000*'1 macro-mapping'!K27/'FX rate'!$C$21,"")</f>
        <v/>
      </c>
      <c r="L102" s="1346" t="str">
        <f>IF(ISNUMBER(L27),'Cover Page'!$D$32/1000000*'1 macro-mapping'!L27/'FX rate'!$C$21,"")</f>
        <v/>
      </c>
      <c r="M102" s="1182">
        <f>IF(ISNUMBER(M27),'Cover Page'!$D$32/1000000*'1 macro-mapping'!M27/'FX rate'!$C$21,"")</f>
        <v>0</v>
      </c>
      <c r="N102" s="1347" t="str">
        <f>IF(ISNUMBER(N27),'Cover Page'!$D$32/1000000*'1 macro-mapping'!N27/'FX rate'!$C$21,"")</f>
        <v/>
      </c>
      <c r="O102" s="1345" t="str">
        <f>IF(ISNUMBER(O27),'Cover Page'!$D$32/1000000*'1 macro-mapping'!O27/'FX rate'!$C$21,"")</f>
        <v/>
      </c>
      <c r="P102" s="1348" t="str">
        <f>IF(ISNUMBER(P27),'Cover Page'!$D$32/1000000*'1 macro-mapping'!P27/'FX rate'!$C$21,"")</f>
        <v/>
      </c>
      <c r="Q102" s="1184" t="str">
        <f>IF(ISNUMBER(Q27),'Cover Page'!$D$32/1000000*'1 macro-mapping'!Q27/'FX rate'!$C$21,"")</f>
        <v/>
      </c>
      <c r="R102" s="1349" t="str">
        <f>IF(ISNUMBER(R27),'Cover Page'!$D$32/1000000*'1 macro-mapping'!R27/'FX rate'!$C$21,"")</f>
        <v/>
      </c>
      <c r="S102" s="1345" t="str">
        <f>IF(ISNUMBER(S27),'Cover Page'!$D$32/1000000*'1 macro-mapping'!S27/'FX rate'!$C$21,"")</f>
        <v/>
      </c>
      <c r="T102" s="1345" t="str">
        <f>IF(ISNUMBER(T27),'Cover Page'!$D$32/1000000*'1 macro-mapping'!T27/'FX rate'!$C$21,"")</f>
        <v/>
      </c>
      <c r="U102" s="1350" t="str">
        <f>IF(ISNUMBER(U27),'Cover Page'!$D$32/1000000*'1 macro-mapping'!U27/'FX rate'!$C$21,"")</f>
        <v/>
      </c>
      <c r="V102" s="1349" t="str">
        <f>IF(ISNUMBER(V27),'Cover Page'!$D$32/1000000*'1 macro-mapping'!V27/'FX rate'!$C$21,"")</f>
        <v/>
      </c>
      <c r="W102" s="1345" t="str">
        <f>IF(ISNUMBER(W27),'Cover Page'!$D$32/1000000*'1 macro-mapping'!W27/'FX rate'!$C$21,"")</f>
        <v/>
      </c>
      <c r="X102" s="1345" t="str">
        <f>IF(ISNUMBER(X27),'Cover Page'!$D$32/1000000*'1 macro-mapping'!X27/'FX rate'!$C$21,"")</f>
        <v/>
      </c>
      <c r="Y102" s="1351" t="str">
        <f>IF(ISNUMBER(Y27),'Cover Page'!$D$32/1000000*'1 macro-mapping'!Y27/'FX rate'!$C$21,"")</f>
        <v/>
      </c>
      <c r="Z102" s="1351" t="str">
        <f>IF(ISNUMBER(Z27),'Cover Page'!$D$32/1000000*'1 macro-mapping'!Z27/'FX rate'!$C$21,"")</f>
        <v/>
      </c>
      <c r="AA102" s="1351" t="str">
        <f>IF(ISNUMBER(AA27),'Cover Page'!$D$32/1000000*'1 macro-mapping'!AA27/'FX rate'!$C$21,"")</f>
        <v/>
      </c>
      <c r="AB102" s="1351" t="str">
        <f>IF(ISNUMBER(AB27),'Cover Page'!$D$32/1000000*'1 macro-mapping'!AB27/'FX rate'!$C$21,"")</f>
        <v/>
      </c>
      <c r="AC102" s="1351" t="str">
        <f>IF(ISNUMBER(AC27),'Cover Page'!$D$32/1000000*'1 macro-mapping'!AC27/'FX rate'!$C$21,"")</f>
        <v/>
      </c>
      <c r="AD102" s="1351" t="str">
        <f>IF(ISNUMBER(AD27),'Cover Page'!$D$32/1000000*'1 macro-mapping'!AD27/'FX rate'!$C$21,"")</f>
        <v/>
      </c>
      <c r="AE102" s="1351" t="str">
        <f>IF(ISNUMBER(AE27),'Cover Page'!$D$32/1000000*'1 macro-mapping'!AE27/'FX rate'!$C$21,"")</f>
        <v/>
      </c>
      <c r="AF102" s="1351" t="str">
        <f>IF(ISNUMBER(AF27),'Cover Page'!$D$32/1000000*'1 macro-mapping'!AF27/'FX rate'!$C$21,"")</f>
        <v/>
      </c>
      <c r="AG102" s="1351" t="str">
        <f>IF(ISNUMBER(AG27),'Cover Page'!$D$32/1000000*'1 macro-mapping'!AG27/'FX rate'!$C$21,"")</f>
        <v/>
      </c>
      <c r="AH102" s="1351" t="str">
        <f>IF(ISNUMBER(AH27),'Cover Page'!$D$32/1000000*'1 macro-mapping'!AH27/'FX rate'!$C$21,"")</f>
        <v/>
      </c>
      <c r="AI102" s="1351" t="str">
        <f>IF(ISNUMBER(AI27),'Cover Page'!$D$32/1000000*'1 macro-mapping'!AI27/'FX rate'!$C$21,"")</f>
        <v/>
      </c>
      <c r="AJ102" s="704"/>
      <c r="AK102" s="1351" t="str">
        <f>IF(ISNUMBER(AK27),'Cover Page'!$D$32/1000000*'1 macro-mapping'!AK27/'FX rate'!$C$21,"")</f>
        <v/>
      </c>
      <c r="AL102" s="1351" t="str">
        <f>IF(ISNUMBER(AL27),'Cover Page'!$D$32/1000000*'1 macro-mapping'!AL27/'FX rate'!$C$21,"")</f>
        <v/>
      </c>
      <c r="AM102" s="1351" t="str">
        <f>IF(ISNUMBER(AM27),'Cover Page'!$D$32/1000000*'1 macro-mapping'!AM27/'FX rate'!$C$21,"")</f>
        <v/>
      </c>
      <c r="AN102" s="1351"/>
      <c r="AO102" s="1351" t="str">
        <f>IF(ISNUMBER(AO27),'Cover Page'!$D$32/1000000*'1 macro-mapping'!AO27/'FX rate'!$C$21,"")</f>
        <v/>
      </c>
      <c r="AP102" s="704"/>
      <c r="AQ102" s="1351" t="str">
        <f>IF(ISNUMBER(AQ27),'Cover Page'!$D$32/1000000*'1 macro-mapping'!AQ27/'FX rate'!$C$21,"")</f>
        <v/>
      </c>
      <c r="AR102" s="1351" t="str">
        <f>IF(ISNUMBER(AR27),'Cover Page'!$D$32/1000000*'1 macro-mapping'!AR27/'FX rate'!$C$21,"")</f>
        <v/>
      </c>
      <c r="AS102" s="1351" t="str">
        <f>IF(ISNUMBER(AS27),'Cover Page'!$D$32/1000000*'1 macro-mapping'!AS27/'FX rate'!$C$21,"")</f>
        <v/>
      </c>
      <c r="AT102" s="1351" t="str">
        <f>IF(ISNUMBER(AT27),'Cover Page'!$D$32/1000000*'1 macro-mapping'!AT27/'FX rate'!$C$21,"")</f>
        <v/>
      </c>
      <c r="AU102" s="1351" t="str">
        <f>IF(ISNUMBER(AU27),'Cover Page'!$D$32/1000000*'1 macro-mapping'!AU27/'FX rate'!$C$21,"")</f>
        <v/>
      </c>
    </row>
    <row r="103" spans="1:47" ht="14.25" customHeight="1" x14ac:dyDescent="0.2">
      <c r="A103" s="1685"/>
      <c r="B103" s="1183">
        <v>2014</v>
      </c>
      <c r="C103" s="1181">
        <f>IF(ISNUMBER(C28),'Cover Page'!$D$32/1000000*'1 macro-mapping'!C28/'FX rate'!$C$21,"")</f>
        <v>0</v>
      </c>
      <c r="D103" s="1352" t="str">
        <f>IF(ISNUMBER(D28),'Cover Page'!$D$32/1000000*'1 macro-mapping'!D28/'FX rate'!$C$21,"")</f>
        <v/>
      </c>
      <c r="E103" s="1182">
        <f>IF(ISNUMBER(E28),'Cover Page'!$D$32/1000000*'1 macro-mapping'!E28/'FX rate'!$C$21,"")</f>
        <v>0</v>
      </c>
      <c r="F103" s="1353" t="str">
        <f>IF(ISNUMBER(F28),'Cover Page'!$D$32/1000000*'1 macro-mapping'!F28/'FX rate'!$C$21,"")</f>
        <v/>
      </c>
      <c r="G103" s="1353" t="str">
        <f>IF(ISNUMBER(G28),'Cover Page'!$D$32/1000000*'1 macro-mapping'!G28/'FX rate'!$C$21,"")</f>
        <v/>
      </c>
      <c r="H103" s="1354" t="str">
        <f>IF(ISNUMBER(H28),'Cover Page'!$D$32/1000000*'1 macro-mapping'!H28/'FX rate'!$C$21,"")</f>
        <v/>
      </c>
      <c r="I103" s="1354" t="str">
        <f>IF(ISNUMBER(I28),'Cover Page'!$D$32/1000000*'1 macro-mapping'!I28/'FX rate'!$C$21,"")</f>
        <v/>
      </c>
      <c r="J103" s="1352" t="str">
        <f>IF(ISNUMBER(J28),'Cover Page'!$D$32/1000000*'1 macro-mapping'!J28/'FX rate'!$C$21,"")</f>
        <v/>
      </c>
      <c r="K103" s="1353" t="str">
        <f>IF(ISNUMBER(K28),'Cover Page'!$D$32/1000000*'1 macro-mapping'!K28/'FX rate'!$C$21,"")</f>
        <v/>
      </c>
      <c r="L103" s="1355" t="str">
        <f>IF(ISNUMBER(L28),'Cover Page'!$D$32/1000000*'1 macro-mapping'!L28/'FX rate'!$C$21,"")</f>
        <v/>
      </c>
      <c r="M103" s="1182">
        <f>IF(ISNUMBER(M28),'Cover Page'!$D$32/1000000*'1 macro-mapping'!M28/'FX rate'!$C$21,"")</f>
        <v>0</v>
      </c>
      <c r="N103" s="1347" t="str">
        <f>IF(ISNUMBER(N28),'Cover Page'!$D$32/1000000*'1 macro-mapping'!N28/'FX rate'!$C$21,"")</f>
        <v/>
      </c>
      <c r="O103" s="1353" t="str">
        <f>IF(ISNUMBER(O28),'Cover Page'!$D$32/1000000*'1 macro-mapping'!O28/'FX rate'!$C$21,"")</f>
        <v/>
      </c>
      <c r="P103" s="1356" t="str">
        <f>IF(ISNUMBER(P28),'Cover Page'!$D$32/1000000*'1 macro-mapping'!P28/'FX rate'!$C$21,"")</f>
        <v/>
      </c>
      <c r="Q103" s="1352" t="str">
        <f>IF(ISNUMBER(Q28),'Cover Page'!$D$32/1000000*'1 macro-mapping'!Q28/'FX rate'!$C$21,"")</f>
        <v/>
      </c>
      <c r="R103" s="1357" t="str">
        <f>IF(ISNUMBER(R28),'Cover Page'!$D$32/1000000*'1 macro-mapping'!R28/'FX rate'!$C$21,"")</f>
        <v/>
      </c>
      <c r="S103" s="1353" t="str">
        <f>IF(ISNUMBER(S28),'Cover Page'!$D$32/1000000*'1 macro-mapping'!S28/'FX rate'!$C$21,"")</f>
        <v/>
      </c>
      <c r="T103" s="1353" t="str">
        <f>IF(ISNUMBER(T28),'Cover Page'!$D$32/1000000*'1 macro-mapping'!T28/'FX rate'!$C$21,"")</f>
        <v/>
      </c>
      <c r="U103" s="1358" t="str">
        <f>IF(ISNUMBER(U28),'Cover Page'!$D$32/1000000*'1 macro-mapping'!U28/'FX rate'!$C$21,"")</f>
        <v/>
      </c>
      <c r="V103" s="1357" t="str">
        <f>IF(ISNUMBER(V28),'Cover Page'!$D$32/1000000*'1 macro-mapping'!V28/'FX rate'!$C$21,"")</f>
        <v/>
      </c>
      <c r="W103" s="1353" t="str">
        <f>IF(ISNUMBER(W28),'Cover Page'!$D$32/1000000*'1 macro-mapping'!W28/'FX rate'!$C$21,"")</f>
        <v/>
      </c>
      <c r="X103" s="1353" t="str">
        <f>IF(ISNUMBER(X28),'Cover Page'!$D$32/1000000*'1 macro-mapping'!X28/'FX rate'!$C$21,"")</f>
        <v/>
      </c>
      <c r="Y103" s="1359" t="str">
        <f>IF(ISNUMBER(Y28),'Cover Page'!$D$32/1000000*'1 macro-mapping'!Y28/'FX rate'!$C$21,"")</f>
        <v/>
      </c>
      <c r="Z103" s="1359" t="str">
        <f>IF(ISNUMBER(Z28),'Cover Page'!$D$32/1000000*'1 macro-mapping'!Z28/'FX rate'!$C$21,"")</f>
        <v/>
      </c>
      <c r="AA103" s="1359" t="str">
        <f>IF(ISNUMBER(AA28),'Cover Page'!$D$32/1000000*'1 macro-mapping'!AA28/'FX rate'!$C$21,"")</f>
        <v/>
      </c>
      <c r="AB103" s="1359" t="str">
        <f>IF(ISNUMBER(AB28),'Cover Page'!$D$32/1000000*'1 macro-mapping'!AB28/'FX rate'!$C$21,"")</f>
        <v/>
      </c>
      <c r="AC103" s="1359" t="str">
        <f>IF(ISNUMBER(AC28),'Cover Page'!$D$32/1000000*'1 macro-mapping'!AC28/'FX rate'!$C$21,"")</f>
        <v/>
      </c>
      <c r="AD103" s="1359" t="str">
        <f>IF(ISNUMBER(AD28),'Cover Page'!$D$32/1000000*'1 macro-mapping'!AD28/'FX rate'!$C$21,"")</f>
        <v/>
      </c>
      <c r="AE103" s="1359" t="str">
        <f>IF(ISNUMBER(AE28),'Cover Page'!$D$32/1000000*'1 macro-mapping'!AE28/'FX rate'!$C$21,"")</f>
        <v/>
      </c>
      <c r="AF103" s="1359" t="str">
        <f>IF(ISNUMBER(AF28),'Cover Page'!$D$32/1000000*'1 macro-mapping'!AF28/'FX rate'!$C$21,"")</f>
        <v/>
      </c>
      <c r="AG103" s="1359" t="str">
        <f>IF(ISNUMBER(AG28),'Cover Page'!$D$32/1000000*'1 macro-mapping'!AG28/'FX rate'!$C$21,"")</f>
        <v/>
      </c>
      <c r="AH103" s="1359" t="str">
        <f>IF(ISNUMBER(AH28),'Cover Page'!$D$32/1000000*'1 macro-mapping'!AH28/'FX rate'!$C$21,"")</f>
        <v/>
      </c>
      <c r="AI103" s="1359" t="str">
        <f>IF(ISNUMBER(AI28),'Cover Page'!$D$32/1000000*'1 macro-mapping'!AI28/'FX rate'!$C$21,"")</f>
        <v/>
      </c>
      <c r="AJ103" s="704"/>
      <c r="AK103" s="1359" t="str">
        <f>IF(ISNUMBER(AK28),'Cover Page'!$D$32/1000000*'1 macro-mapping'!AK28/'FX rate'!$C$21,"")</f>
        <v/>
      </c>
      <c r="AL103" s="1359" t="str">
        <f>IF(ISNUMBER(AL28),'Cover Page'!$D$32/1000000*'1 macro-mapping'!AL28/'FX rate'!$C$21,"")</f>
        <v/>
      </c>
      <c r="AM103" s="1359" t="str">
        <f>IF(ISNUMBER(AM28),'Cover Page'!$D$32/1000000*'1 macro-mapping'!AM28/'FX rate'!$C$21,"")</f>
        <v/>
      </c>
      <c r="AN103" s="1359"/>
      <c r="AO103" s="1359" t="str">
        <f>IF(ISNUMBER(AO28),'Cover Page'!$D$32/1000000*'1 macro-mapping'!AO28/'FX rate'!$C$21,"")</f>
        <v/>
      </c>
      <c r="AP103" s="704"/>
      <c r="AQ103" s="1359" t="str">
        <f>IF(ISNUMBER(AQ28),'Cover Page'!$D$32/1000000*'1 macro-mapping'!AQ28/'FX rate'!$C$21,"")</f>
        <v/>
      </c>
      <c r="AR103" s="1359" t="str">
        <f>IF(ISNUMBER(AR28),'Cover Page'!$D$32/1000000*'1 macro-mapping'!AR28/'FX rate'!$C$21,"")</f>
        <v/>
      </c>
      <c r="AS103" s="1359" t="str">
        <f>IF(ISNUMBER(AS28),'Cover Page'!$D$32/1000000*'1 macro-mapping'!AS28/'FX rate'!$C$21,"")</f>
        <v/>
      </c>
      <c r="AT103" s="1359" t="str">
        <f>IF(ISNUMBER(AT28),'Cover Page'!$D$32/1000000*'1 macro-mapping'!AT28/'FX rate'!$C$21,"")</f>
        <v/>
      </c>
      <c r="AU103" s="1359" t="str">
        <f>IF(ISNUMBER(AU28),'Cover Page'!$D$32/1000000*'1 macro-mapping'!AU28/'FX rate'!$C$21,"")</f>
        <v/>
      </c>
    </row>
    <row r="104" spans="1:47" ht="14.25" customHeight="1" x14ac:dyDescent="0.2">
      <c r="A104" s="1685"/>
      <c r="B104" s="1180">
        <v>2015</v>
      </c>
      <c r="C104" s="1181">
        <f>IF(ISNUMBER(C29),'Cover Page'!$D$32/1000000*'1 macro-mapping'!C29/'FX rate'!$C$21,"")</f>
        <v>0</v>
      </c>
      <c r="D104" s="1184" t="str">
        <f>IF(ISNUMBER(D29),'Cover Page'!$D$32/1000000*'1 macro-mapping'!D29/'FX rate'!$C$21,"")</f>
        <v/>
      </c>
      <c r="E104" s="1184">
        <f>IF(ISNUMBER(E29),'Cover Page'!$D$32/1000000*'1 macro-mapping'!E29/'FX rate'!$C$21,"")</f>
        <v>0</v>
      </c>
      <c r="F104" s="1345" t="str">
        <f>IF(ISNUMBER(F29),'Cover Page'!$D$32/1000000*'1 macro-mapping'!F29/'FX rate'!$C$21,"")</f>
        <v/>
      </c>
      <c r="G104" s="1345" t="str">
        <f>IF(ISNUMBER(G29),'Cover Page'!$D$32/1000000*'1 macro-mapping'!G29/'FX rate'!$C$21,"")</f>
        <v/>
      </c>
      <c r="H104" s="1337" t="str">
        <f>IF(ISNUMBER(H29),'Cover Page'!$D$32/1000000*'1 macro-mapping'!H29/'FX rate'!$C$21,"")</f>
        <v/>
      </c>
      <c r="I104" s="1337" t="str">
        <f>IF(ISNUMBER(I29),'Cover Page'!$D$32/1000000*'1 macro-mapping'!I29/'FX rate'!$C$21,"")</f>
        <v/>
      </c>
      <c r="J104" s="1184" t="str">
        <f>IF(ISNUMBER(J29),'Cover Page'!$D$32/1000000*'1 macro-mapping'!J29/'FX rate'!$C$21,"")</f>
        <v/>
      </c>
      <c r="K104" s="1345" t="str">
        <f>IF(ISNUMBER(K29),'Cover Page'!$D$32/1000000*'1 macro-mapping'!K29/'FX rate'!$C$21,"")</f>
        <v/>
      </c>
      <c r="L104" s="1346" t="str">
        <f>IF(ISNUMBER(L29),'Cover Page'!$D$32/1000000*'1 macro-mapping'!L29/'FX rate'!$C$21,"")</f>
        <v/>
      </c>
      <c r="M104" s="1182">
        <f>IF(ISNUMBER(M29),'Cover Page'!$D$32/1000000*'1 macro-mapping'!M29/'FX rate'!$C$21,"")</f>
        <v>0</v>
      </c>
      <c r="N104" s="1349" t="str">
        <f>IF(ISNUMBER(N29),'Cover Page'!$D$32/1000000*'1 macro-mapping'!N29/'FX rate'!$C$21,"")</f>
        <v/>
      </c>
      <c r="O104" s="1345" t="str">
        <f>IF(ISNUMBER(O29),'Cover Page'!$D$32/1000000*'1 macro-mapping'!O29/'FX rate'!$C$21,"")</f>
        <v/>
      </c>
      <c r="P104" s="1348" t="str">
        <f>IF(ISNUMBER(P29),'Cover Page'!$D$32/1000000*'1 macro-mapping'!P29/'FX rate'!$C$21,"")</f>
        <v/>
      </c>
      <c r="Q104" s="1184" t="str">
        <f>IF(ISNUMBER(Q29),'Cover Page'!$D$32/1000000*'1 macro-mapping'!Q29/'FX rate'!$C$21,"")</f>
        <v/>
      </c>
      <c r="R104" s="1349" t="str">
        <f>IF(ISNUMBER(R29),'Cover Page'!$D$32/1000000*'1 macro-mapping'!R29/'FX rate'!$C$21,"")</f>
        <v/>
      </c>
      <c r="S104" s="1345" t="str">
        <f>IF(ISNUMBER(S29),'Cover Page'!$D$32/1000000*'1 macro-mapping'!S29/'FX rate'!$C$21,"")</f>
        <v/>
      </c>
      <c r="T104" s="1345" t="str">
        <f>IF(ISNUMBER(T29),'Cover Page'!$D$32/1000000*'1 macro-mapping'!T29/'FX rate'!$C$21,"")</f>
        <v/>
      </c>
      <c r="U104" s="1350" t="str">
        <f>IF(ISNUMBER(U29),'Cover Page'!$D$32/1000000*'1 macro-mapping'!U29/'FX rate'!$C$21,"")</f>
        <v/>
      </c>
      <c r="V104" s="1349" t="str">
        <f>IF(ISNUMBER(V29),'Cover Page'!$D$32/1000000*'1 macro-mapping'!V29/'FX rate'!$C$21,"")</f>
        <v/>
      </c>
      <c r="W104" s="1345" t="str">
        <f>IF(ISNUMBER(W29),'Cover Page'!$D$32/1000000*'1 macro-mapping'!W29/'FX rate'!$C$21,"")</f>
        <v/>
      </c>
      <c r="X104" s="1345" t="str">
        <f>IF(ISNUMBER(X29),'Cover Page'!$D$32/1000000*'1 macro-mapping'!X29/'FX rate'!$C$21,"")</f>
        <v/>
      </c>
      <c r="Y104" s="1351" t="str">
        <f>IF(ISNUMBER(Y29),'Cover Page'!$D$32/1000000*'1 macro-mapping'!Y29/'FX rate'!$C$21,"")</f>
        <v/>
      </c>
      <c r="Z104" s="1351" t="str">
        <f>IF(ISNUMBER(Z29),'Cover Page'!$D$32/1000000*'1 macro-mapping'!Z29/'FX rate'!$C$21,"")</f>
        <v/>
      </c>
      <c r="AA104" s="1351" t="str">
        <f>IF(ISNUMBER(AA29),'Cover Page'!$D$32/1000000*'1 macro-mapping'!AA29/'FX rate'!$C$21,"")</f>
        <v/>
      </c>
      <c r="AB104" s="1351" t="str">
        <f>IF(ISNUMBER(AB29),'Cover Page'!$D$32/1000000*'1 macro-mapping'!AB29/'FX rate'!$C$21,"")</f>
        <v/>
      </c>
      <c r="AC104" s="1351" t="str">
        <f>IF(ISNUMBER(AC29),'Cover Page'!$D$32/1000000*'1 macro-mapping'!AC29/'FX rate'!$C$21,"")</f>
        <v/>
      </c>
      <c r="AD104" s="1351" t="str">
        <f>IF(ISNUMBER(AD29),'Cover Page'!$D$32/1000000*'1 macro-mapping'!AD29/'FX rate'!$C$21,"")</f>
        <v/>
      </c>
      <c r="AE104" s="1351" t="str">
        <f>IF(ISNUMBER(AE29),'Cover Page'!$D$32/1000000*'1 macro-mapping'!AE29/'FX rate'!$C$21,"")</f>
        <v/>
      </c>
      <c r="AF104" s="1351" t="str">
        <f>IF(ISNUMBER(AF29),'Cover Page'!$D$32/1000000*'1 macro-mapping'!AF29/'FX rate'!$C$21,"")</f>
        <v/>
      </c>
      <c r="AG104" s="1351" t="str">
        <f>IF(ISNUMBER(AG29),'Cover Page'!$D$32/1000000*'1 macro-mapping'!AG29/'FX rate'!$C$21,"")</f>
        <v/>
      </c>
      <c r="AH104" s="1351" t="str">
        <f>IF(ISNUMBER(AH29),'Cover Page'!$D$32/1000000*'1 macro-mapping'!AH29/'FX rate'!$C$21,"")</f>
        <v/>
      </c>
      <c r="AI104" s="1351" t="str">
        <f>IF(ISNUMBER(AI29),'Cover Page'!$D$32/1000000*'1 macro-mapping'!AI29/'FX rate'!$C$21,"")</f>
        <v/>
      </c>
      <c r="AJ104" s="704"/>
      <c r="AK104" s="1351" t="str">
        <f>IF(ISNUMBER(AK29),'Cover Page'!$D$32/1000000*'1 macro-mapping'!AK29/'FX rate'!$C$21,"")</f>
        <v/>
      </c>
      <c r="AL104" s="1351" t="str">
        <f>IF(ISNUMBER(AL29),'Cover Page'!$D$32/1000000*'1 macro-mapping'!AL29/'FX rate'!$C$21,"")</f>
        <v/>
      </c>
      <c r="AM104" s="1351" t="str">
        <f>IF(ISNUMBER(AM29),'Cover Page'!$D$32/1000000*'1 macro-mapping'!AM29/'FX rate'!$C$21,"")</f>
        <v/>
      </c>
      <c r="AN104" s="1351"/>
      <c r="AO104" s="1351" t="str">
        <f>IF(ISNUMBER(AO29),'Cover Page'!$D$32/1000000*'1 macro-mapping'!AO29/'FX rate'!$C$21,"")</f>
        <v/>
      </c>
      <c r="AP104" s="704"/>
      <c r="AQ104" s="1351" t="str">
        <f>IF(ISNUMBER(AQ29),'Cover Page'!$D$32/1000000*'1 macro-mapping'!AQ29/'FX rate'!$C$21,"")</f>
        <v/>
      </c>
      <c r="AR104" s="1351" t="str">
        <f>IF(ISNUMBER(AR29),'Cover Page'!$D$32/1000000*'1 macro-mapping'!AR29/'FX rate'!$C$21,"")</f>
        <v/>
      </c>
      <c r="AS104" s="1351" t="str">
        <f>IF(ISNUMBER(AS29),'Cover Page'!$D$32/1000000*'1 macro-mapping'!AS29/'FX rate'!$C$21,"")</f>
        <v/>
      </c>
      <c r="AT104" s="1351" t="str">
        <f>IF(ISNUMBER(AT29),'Cover Page'!$D$32/1000000*'1 macro-mapping'!AT29/'FX rate'!$C$21,"")</f>
        <v/>
      </c>
      <c r="AU104" s="1351" t="str">
        <f>IF(ISNUMBER(AU29),'Cover Page'!$D$32/1000000*'1 macro-mapping'!AU29/'FX rate'!$C$21,"")</f>
        <v/>
      </c>
    </row>
    <row r="105" spans="1:47" ht="14.25" customHeight="1" thickBot="1" x14ac:dyDescent="0.25">
      <c r="A105" s="1685"/>
      <c r="B105" s="1185">
        <v>2016</v>
      </c>
      <c r="C105" s="1186">
        <f>IF(ISNUMBER(C30),'Cover Page'!$D$32/1000000*'1 macro-mapping'!C30/'FX rate'!$C$21,"")</f>
        <v>0</v>
      </c>
      <c r="D105" s="1187" t="str">
        <f>IF(ISNUMBER(D30),'Cover Page'!$D$32/1000000*'1 macro-mapping'!D30/'FX rate'!$C$21,"")</f>
        <v/>
      </c>
      <c r="E105" s="1187">
        <f>IF(ISNUMBER(E30),'Cover Page'!$D$32/1000000*'1 macro-mapping'!E30/'FX rate'!$C$21,"")</f>
        <v>0</v>
      </c>
      <c r="F105" s="1360" t="str">
        <f>IF(ISNUMBER(F30),'Cover Page'!$D$32/1000000*'1 macro-mapping'!F30/'FX rate'!$C$21,"")</f>
        <v/>
      </c>
      <c r="G105" s="1360" t="str">
        <f>IF(ISNUMBER(G30),'Cover Page'!$D$32/1000000*'1 macro-mapping'!G30/'FX rate'!$C$21,"")</f>
        <v/>
      </c>
      <c r="H105" s="1361" t="str">
        <f>IF(ISNUMBER(H30),'Cover Page'!$D$32/1000000*'1 macro-mapping'!H30/'FX rate'!$C$21,"")</f>
        <v/>
      </c>
      <c r="I105" s="1361" t="str">
        <f>IF(ISNUMBER(I30),'Cover Page'!$D$32/1000000*'1 macro-mapping'!I30/'FX rate'!$C$21,"")</f>
        <v/>
      </c>
      <c r="J105" s="1187" t="str">
        <f>IF(ISNUMBER(J30),'Cover Page'!$D$32/1000000*'1 macro-mapping'!J30/'FX rate'!$C$21,"")</f>
        <v/>
      </c>
      <c r="K105" s="1360" t="str">
        <f>IF(ISNUMBER(K30),'Cover Page'!$D$32/1000000*'1 macro-mapping'!K30/'FX rate'!$C$21,"")</f>
        <v/>
      </c>
      <c r="L105" s="1362" t="str">
        <f>IF(ISNUMBER(L30),'Cover Page'!$D$32/1000000*'1 macro-mapping'!L30/'FX rate'!$C$21,"")</f>
        <v/>
      </c>
      <c r="M105" s="1187">
        <f>IF(ISNUMBER(M30),'Cover Page'!$D$32/1000000*'1 macro-mapping'!M30/'FX rate'!$C$21,"")</f>
        <v>0</v>
      </c>
      <c r="N105" s="1363" t="str">
        <f>IF(ISNUMBER(N30),'Cover Page'!$D$32/1000000*'1 macro-mapping'!N30/'FX rate'!$C$21,"")</f>
        <v/>
      </c>
      <c r="O105" s="1360" t="str">
        <f>IF(ISNUMBER(O30),'Cover Page'!$D$32/1000000*'1 macro-mapping'!O30/'FX rate'!$C$21,"")</f>
        <v/>
      </c>
      <c r="P105" s="1364" t="str">
        <f>IF(ISNUMBER(P30),'Cover Page'!$D$32/1000000*'1 macro-mapping'!P30/'FX rate'!$C$21,"")</f>
        <v/>
      </c>
      <c r="Q105" s="1187" t="str">
        <f>IF(ISNUMBER(Q30),'Cover Page'!$D$32/1000000*'1 macro-mapping'!Q30/'FX rate'!$C$21,"")</f>
        <v/>
      </c>
      <c r="R105" s="1363" t="str">
        <f>IF(ISNUMBER(R30),'Cover Page'!$D$32/1000000*'1 macro-mapping'!R30/'FX rate'!$C$21,"")</f>
        <v/>
      </c>
      <c r="S105" s="1360" t="str">
        <f>IF(ISNUMBER(S30),'Cover Page'!$D$32/1000000*'1 macro-mapping'!S30/'FX rate'!$C$21,"")</f>
        <v/>
      </c>
      <c r="T105" s="1360" t="str">
        <f>IF(ISNUMBER(T30),'Cover Page'!$D$32/1000000*'1 macro-mapping'!T30/'FX rate'!$C$21,"")</f>
        <v/>
      </c>
      <c r="U105" s="1365" t="str">
        <f>IF(ISNUMBER(U30),'Cover Page'!$D$32/1000000*'1 macro-mapping'!U30/'FX rate'!$C$21,"")</f>
        <v/>
      </c>
      <c r="V105" s="1363" t="str">
        <f>IF(ISNUMBER(V30),'Cover Page'!$D$32/1000000*'1 macro-mapping'!V30/'FX rate'!$C$21,"")</f>
        <v/>
      </c>
      <c r="W105" s="1360" t="str">
        <f>IF(ISNUMBER(W30),'Cover Page'!$D$32/1000000*'1 macro-mapping'!W30/'FX rate'!$C$21,"")</f>
        <v/>
      </c>
      <c r="X105" s="1360" t="str">
        <f>IF(ISNUMBER(X30),'Cover Page'!$D$32/1000000*'1 macro-mapping'!X30/'FX rate'!$C$21,"")</f>
        <v/>
      </c>
      <c r="Y105" s="1366" t="str">
        <f>IF(ISNUMBER(Y30),'Cover Page'!$D$32/1000000*'1 macro-mapping'!Y30/'FX rate'!$C$21,"")</f>
        <v/>
      </c>
      <c r="Z105" s="1366" t="str">
        <f>IF(ISNUMBER(Z30),'Cover Page'!$D$32/1000000*'1 macro-mapping'!Z30/'FX rate'!$C$21,"")</f>
        <v/>
      </c>
      <c r="AA105" s="1366" t="str">
        <f>IF(ISNUMBER(AA30),'Cover Page'!$D$32/1000000*'1 macro-mapping'!AA30/'FX rate'!$C$21,"")</f>
        <v/>
      </c>
      <c r="AB105" s="1366" t="str">
        <f>IF(ISNUMBER(AB30),'Cover Page'!$D$32/1000000*'1 macro-mapping'!AB30/'FX rate'!$C$21,"")</f>
        <v/>
      </c>
      <c r="AC105" s="1366" t="str">
        <f>IF(ISNUMBER(AC30),'Cover Page'!$D$32/1000000*'1 macro-mapping'!AC30/'FX rate'!$C$21,"")</f>
        <v/>
      </c>
      <c r="AD105" s="1366" t="str">
        <f>IF(ISNUMBER(AD30),'Cover Page'!$D$32/1000000*'1 macro-mapping'!AD30/'FX rate'!$C$21,"")</f>
        <v/>
      </c>
      <c r="AE105" s="1366" t="str">
        <f>IF(ISNUMBER(AE30),'Cover Page'!$D$32/1000000*'1 macro-mapping'!AE30/'FX rate'!$C$21,"")</f>
        <v/>
      </c>
      <c r="AF105" s="1366" t="str">
        <f>IF(ISNUMBER(AF30),'Cover Page'!$D$32/1000000*'1 macro-mapping'!AF30/'FX rate'!$C$21,"")</f>
        <v/>
      </c>
      <c r="AG105" s="1366" t="str">
        <f>IF(ISNUMBER(AG30),'Cover Page'!$D$32/1000000*'1 macro-mapping'!AG30/'FX rate'!$C$21,"")</f>
        <v/>
      </c>
      <c r="AH105" s="1366" t="str">
        <f>IF(ISNUMBER(AH30),'Cover Page'!$D$32/1000000*'1 macro-mapping'!AH30/'FX rate'!$C$21,"")</f>
        <v/>
      </c>
      <c r="AI105" s="1366" t="str">
        <f>IF(ISNUMBER(AI30),'Cover Page'!$D$32/1000000*'1 macro-mapping'!AI30/'FX rate'!$C$21,"")</f>
        <v/>
      </c>
      <c r="AJ105" s="704"/>
      <c r="AK105" s="1366" t="str">
        <f>IF(ISNUMBER(AK30),'Cover Page'!$D$32/1000000*'1 macro-mapping'!AK30/'FX rate'!$C$21,"")</f>
        <v/>
      </c>
      <c r="AL105" s="1366" t="str">
        <f>IF(ISNUMBER(AL30),'Cover Page'!$D$32/1000000*'1 macro-mapping'!AL30/'FX rate'!$C$21,"")</f>
        <v/>
      </c>
      <c r="AM105" s="1366" t="str">
        <f>IF(ISNUMBER(AM30),'Cover Page'!$D$32/1000000*'1 macro-mapping'!AM30/'FX rate'!$C$21,"")</f>
        <v/>
      </c>
      <c r="AN105" s="1366"/>
      <c r="AO105" s="1366" t="str">
        <f>IF(ISNUMBER(AO30),'Cover Page'!$D$32/1000000*'1 macro-mapping'!AO30/'FX rate'!$C$21,"")</f>
        <v/>
      </c>
      <c r="AP105" s="704"/>
      <c r="AQ105" s="1366" t="str">
        <f>IF(ISNUMBER(AQ30),'Cover Page'!$D$32/1000000*'1 macro-mapping'!AQ30/'FX rate'!$C$21,"")</f>
        <v/>
      </c>
      <c r="AR105" s="1366" t="str">
        <f>IF(ISNUMBER(AR30),'Cover Page'!$D$32/1000000*'1 macro-mapping'!AR30/'FX rate'!$C$21,"")</f>
        <v/>
      </c>
      <c r="AS105" s="1366" t="str">
        <f>IF(ISNUMBER(AS30),'Cover Page'!$D$32/1000000*'1 macro-mapping'!AS30/'FX rate'!$C$21,"")</f>
        <v/>
      </c>
      <c r="AT105" s="1366" t="str">
        <f>IF(ISNUMBER(AT30),'Cover Page'!$D$32/1000000*'1 macro-mapping'!AT30/'FX rate'!$C$21,"")</f>
        <v/>
      </c>
      <c r="AU105" s="1366" t="str">
        <f>IF(ISNUMBER(AU30),'Cover Page'!$D$32/1000000*'1 macro-mapping'!AU30/'FX rate'!$C$21,"")</f>
        <v/>
      </c>
    </row>
    <row r="106" spans="1:47" ht="14.25" customHeight="1" x14ac:dyDescent="0.2">
      <c r="A106" s="1685"/>
    </row>
    <row r="107" spans="1:47" ht="14.25" customHeight="1" x14ac:dyDescent="0.2">
      <c r="A107" s="1685"/>
    </row>
    <row r="108" spans="1:47" ht="14.25" customHeight="1" x14ac:dyDescent="0.2">
      <c r="A108" s="1685"/>
    </row>
    <row r="109" spans="1:47" ht="14.25" hidden="1" customHeight="1" x14ac:dyDescent="0.2"/>
    <row r="110" spans="1:47" ht="14.25" hidden="1" customHeight="1" x14ac:dyDescent="0.2"/>
    <row r="111" spans="1:47" ht="14.25" hidden="1" customHeight="1" x14ac:dyDescent="0.2"/>
    <row r="112" spans="1:47"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row r="136" ht="14.25" hidden="1" customHeight="1" x14ac:dyDescent="0.2"/>
    <row r="137" ht="14.25" hidden="1" customHeight="1" x14ac:dyDescent="0.2"/>
    <row r="138" ht="14.25" hidden="1" customHeight="1" x14ac:dyDescent="0.2"/>
    <row r="139" ht="14.25" hidden="1" customHeight="1" x14ac:dyDescent="0.2"/>
    <row r="140" ht="14.25" hidden="1" customHeight="1" x14ac:dyDescent="0.2"/>
    <row r="141" ht="14.25" hidden="1" customHeight="1" x14ac:dyDescent="0.2"/>
    <row r="142" ht="14.25" hidden="1" customHeight="1" x14ac:dyDescent="0.2"/>
    <row r="143" ht="14.25" hidden="1" customHeight="1" x14ac:dyDescent="0.2"/>
    <row r="144" ht="14.25" hidden="1" customHeight="1" x14ac:dyDescent="0.2"/>
    <row r="145" ht="14.25" hidden="1" customHeight="1" x14ac:dyDescent="0.2"/>
    <row r="146" ht="14.25" hidden="1" customHeight="1" x14ac:dyDescent="0.2"/>
    <row r="147" ht="14.25" hidden="1" customHeight="1" x14ac:dyDescent="0.2"/>
    <row r="148" ht="14.25" hidden="1" customHeight="1" x14ac:dyDescent="0.2"/>
    <row r="149" ht="14.25" hidden="1" customHeight="1" x14ac:dyDescent="0.2"/>
    <row r="150" ht="14.25" hidden="1" customHeight="1" x14ac:dyDescent="0.2"/>
    <row r="151" ht="14.25" hidden="1" customHeight="1" x14ac:dyDescent="0.2"/>
    <row r="152" ht="14.25" hidden="1" customHeight="1" x14ac:dyDescent="0.2"/>
    <row r="153" ht="14.25" hidden="1" customHeight="1" x14ac:dyDescent="0.2"/>
    <row r="154" ht="14.25" hidden="1" customHeight="1" x14ac:dyDescent="0.2"/>
    <row r="155" ht="14.25" hidden="1" customHeight="1" x14ac:dyDescent="0.2"/>
    <row r="156" ht="14.25" hidden="1" customHeight="1" x14ac:dyDescent="0.2"/>
    <row r="157" ht="14.25" hidden="1" customHeight="1" x14ac:dyDescent="0.2"/>
    <row r="158" ht="14.25" hidden="1" customHeight="1" x14ac:dyDescent="0.2"/>
    <row r="159" ht="14.25" hidden="1" customHeight="1" x14ac:dyDescent="0.2"/>
    <row r="160" ht="14.25" hidden="1" customHeight="1" x14ac:dyDescent="0.2"/>
    <row r="161" ht="14.25" hidden="1" customHeight="1" x14ac:dyDescent="0.2"/>
    <row r="162" ht="14.25" hidden="1" customHeight="1" x14ac:dyDescent="0.2"/>
    <row r="163" ht="14.25" hidden="1" customHeight="1" x14ac:dyDescent="0.2"/>
    <row r="164" ht="14.25" hidden="1" customHeight="1" x14ac:dyDescent="0.2"/>
    <row r="165" ht="14.25" hidden="1" customHeight="1" x14ac:dyDescent="0.2"/>
    <row r="166" ht="14.25" hidden="1" customHeight="1" x14ac:dyDescent="0.2"/>
    <row r="167" ht="14.25" hidden="1" customHeight="1" x14ac:dyDescent="0.2"/>
    <row r="168" ht="14.25" hidden="1" customHeight="1" x14ac:dyDescent="0.2"/>
    <row r="169" ht="14.25" hidden="1" customHeight="1" x14ac:dyDescent="0.2"/>
    <row r="170" ht="14.25" hidden="1" customHeight="1" x14ac:dyDescent="0.2"/>
    <row r="171" ht="14.25" hidden="1" customHeight="1" x14ac:dyDescent="0.2"/>
    <row r="172" ht="14.25" hidden="1" customHeight="1" x14ac:dyDescent="0.2"/>
    <row r="173" ht="14.25" hidden="1" customHeight="1" x14ac:dyDescent="0.2"/>
    <row r="174" ht="14.25" hidden="1" customHeight="1" x14ac:dyDescent="0.2"/>
    <row r="175" ht="14.25" hidden="1" customHeight="1" x14ac:dyDescent="0.2"/>
    <row r="176" ht="14.25" hidden="1" customHeight="1" x14ac:dyDescent="0.2"/>
    <row r="177" ht="14.25" hidden="1" customHeight="1" x14ac:dyDescent="0.2"/>
    <row r="178" ht="14.25" hidden="1" customHeight="1" x14ac:dyDescent="0.2"/>
    <row r="179" ht="14.25" hidden="1" customHeight="1" x14ac:dyDescent="0.2"/>
    <row r="180" ht="14.25" hidden="1" customHeight="1" x14ac:dyDescent="0.2"/>
    <row r="181" ht="14.25" hidden="1" customHeight="1" x14ac:dyDescent="0.2"/>
    <row r="182" ht="14.25" hidden="1" customHeight="1" x14ac:dyDescent="0.2"/>
    <row r="183" ht="14.25" hidden="1" customHeight="1" x14ac:dyDescent="0.2"/>
    <row r="184" ht="14.25" hidden="1" customHeight="1" x14ac:dyDescent="0.2"/>
    <row r="185" ht="14.25" hidden="1" customHeight="1" x14ac:dyDescent="0.2"/>
    <row r="186" ht="14.25" hidden="1" customHeight="1" x14ac:dyDescent="0.2"/>
    <row r="187" ht="14.25" hidden="1" customHeight="1" x14ac:dyDescent="0.2"/>
    <row r="188" ht="14.25" hidden="1" customHeight="1" x14ac:dyDescent="0.2"/>
    <row r="189" ht="14.25" hidden="1" customHeight="1" x14ac:dyDescent="0.2"/>
    <row r="190" ht="14.25" hidden="1" customHeight="1" x14ac:dyDescent="0.2"/>
    <row r="191" ht="14.25" hidden="1" customHeight="1" x14ac:dyDescent="0.2"/>
    <row r="192" ht="14.25" hidden="1" customHeight="1" x14ac:dyDescent="0.2"/>
    <row r="193" ht="14.25" hidden="1" customHeight="1" x14ac:dyDescent="0.2"/>
    <row r="194" ht="14.25" hidden="1" customHeight="1" x14ac:dyDescent="0.2"/>
    <row r="195" ht="14.25" hidden="1" customHeight="1" x14ac:dyDescent="0.2"/>
    <row r="196" ht="14.25" hidden="1" customHeight="1" x14ac:dyDescent="0.2"/>
    <row r="197" ht="14.25" hidden="1" customHeight="1" x14ac:dyDescent="0.2"/>
    <row r="198" ht="14.25" hidden="1" customHeight="1" x14ac:dyDescent="0.2"/>
    <row r="199" ht="14.25" hidden="1" customHeight="1" x14ac:dyDescent="0.2"/>
    <row r="200" ht="14.25" hidden="1" customHeight="1" x14ac:dyDescent="0.2"/>
    <row r="201" ht="14.25" hidden="1" customHeight="1" x14ac:dyDescent="0.2"/>
    <row r="202" ht="14.25" hidden="1" customHeight="1" x14ac:dyDescent="0.2"/>
    <row r="203" ht="14.25" hidden="1" customHeight="1" x14ac:dyDescent="0.2"/>
    <row r="204" ht="14.25" hidden="1" customHeight="1" x14ac:dyDescent="0.2"/>
    <row r="205" ht="14.25" hidden="1" customHeight="1" x14ac:dyDescent="0.2"/>
    <row r="206" ht="14.25" hidden="1" customHeight="1" x14ac:dyDescent="0.2"/>
    <row r="207" ht="14.25" hidden="1" customHeight="1" x14ac:dyDescent="0.2"/>
    <row r="208" ht="14.25" hidden="1" customHeight="1" x14ac:dyDescent="0.2"/>
    <row r="209" ht="14.25" hidden="1" customHeight="1" x14ac:dyDescent="0.2"/>
    <row r="210" ht="14.25" hidden="1" customHeight="1" x14ac:dyDescent="0.2"/>
    <row r="211" ht="14.25" hidden="1" customHeight="1" x14ac:dyDescent="0.2"/>
    <row r="212" ht="14.25" hidden="1" customHeight="1" x14ac:dyDescent="0.2"/>
    <row r="213" ht="14.25" hidden="1" customHeight="1" x14ac:dyDescent="0.2"/>
    <row r="214" ht="14.25" hidden="1" customHeight="1" x14ac:dyDescent="0.2"/>
    <row r="215" ht="14.25" hidden="1" customHeight="1" x14ac:dyDescent="0.2"/>
    <row r="216" ht="14.25" hidden="1" customHeight="1" x14ac:dyDescent="0.2"/>
    <row r="217" ht="14.25" hidden="1" customHeight="1" x14ac:dyDescent="0.2"/>
    <row r="218" ht="14.25" hidden="1" customHeight="1" x14ac:dyDescent="0.2"/>
    <row r="219" ht="14.25" hidden="1" customHeight="1" x14ac:dyDescent="0.2"/>
    <row r="220" ht="14.25" hidden="1" customHeight="1" x14ac:dyDescent="0.2"/>
    <row r="221" ht="14.25" hidden="1" customHeight="1" x14ac:dyDescent="0.2"/>
    <row r="222" ht="14.25" hidden="1" customHeight="1" x14ac:dyDescent="0.2"/>
    <row r="223" ht="14.25" hidden="1" customHeight="1" x14ac:dyDescent="0.2"/>
    <row r="224" ht="14.25" hidden="1" customHeight="1" x14ac:dyDescent="0.2"/>
    <row r="225" ht="14.25" hidden="1" customHeight="1" x14ac:dyDescent="0.2"/>
    <row r="226" ht="14.25" hidden="1" customHeight="1" x14ac:dyDescent="0.2"/>
    <row r="227" ht="14.25" hidden="1" customHeight="1" x14ac:dyDescent="0.2"/>
    <row r="228" ht="14.25" hidden="1" customHeight="1" x14ac:dyDescent="0.2"/>
    <row r="229" ht="14.25" hidden="1" customHeight="1" x14ac:dyDescent="0.2"/>
    <row r="230" ht="14.25" hidden="1" customHeight="1" x14ac:dyDescent="0.2"/>
    <row r="231" ht="14.25" hidden="1" customHeight="1" x14ac:dyDescent="0.2"/>
    <row r="232" ht="14.25" hidden="1" customHeight="1" x14ac:dyDescent="0.2"/>
    <row r="233" ht="14.25" hidden="1" customHeight="1" x14ac:dyDescent="0.2"/>
    <row r="234" ht="14.25" hidden="1" customHeight="1" x14ac:dyDescent="0.2"/>
    <row r="235" ht="14.25" hidden="1" customHeight="1" x14ac:dyDescent="0.2"/>
    <row r="236" ht="14.25" hidden="1" customHeight="1" x14ac:dyDescent="0.2"/>
    <row r="237" ht="14.25" hidden="1" customHeight="1" x14ac:dyDescent="0.2"/>
    <row r="238" ht="14.25" hidden="1" customHeight="1" x14ac:dyDescent="0.2"/>
    <row r="239" ht="14.25" hidden="1" customHeight="1" x14ac:dyDescent="0.2"/>
    <row r="240"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row r="1001" ht="14.25" hidden="1" customHeight="1" x14ac:dyDescent="0.2"/>
    <row r="1002" ht="14.25" hidden="1" customHeight="1" x14ac:dyDescent="0.2"/>
    <row r="1003" ht="14.25" hidden="1" customHeight="1" x14ac:dyDescent="0.2"/>
    <row r="1004" ht="14.25" hidden="1" customHeight="1" x14ac:dyDescent="0.2"/>
    <row r="1005" ht="14.25" hidden="1" customHeight="1" x14ac:dyDescent="0.2"/>
    <row r="1006" ht="14.25" hidden="1" customHeight="1" x14ac:dyDescent="0.2"/>
    <row r="1007" ht="14.25" hidden="1" customHeight="1" x14ac:dyDescent="0.2"/>
    <row r="1008" ht="14.25" hidden="1" customHeight="1" x14ac:dyDescent="0.2"/>
    <row r="1009" ht="14.25" hidden="1" customHeight="1" x14ac:dyDescent="0.2"/>
    <row r="1010" ht="14.25" hidden="1" customHeight="1" x14ac:dyDescent="0.2"/>
    <row r="1011" ht="14.25" hidden="1" customHeight="1" x14ac:dyDescent="0.2"/>
    <row r="1012" ht="14.25" hidden="1" customHeight="1" x14ac:dyDescent="0.2"/>
    <row r="1013" ht="14.25" hidden="1" customHeight="1" x14ac:dyDescent="0.2"/>
    <row r="1014" ht="14.25" hidden="1" customHeight="1" x14ac:dyDescent="0.2"/>
    <row r="1015" ht="14.25" hidden="1" customHeight="1" x14ac:dyDescent="0.2"/>
    <row r="1016" ht="14.25" hidden="1" customHeight="1" x14ac:dyDescent="0.2"/>
    <row r="1017" ht="14.25" hidden="1" customHeight="1" x14ac:dyDescent="0.2"/>
    <row r="1018" ht="14.25" hidden="1" customHeight="1" x14ac:dyDescent="0.2"/>
    <row r="1019" ht="14.25" hidden="1" customHeight="1" x14ac:dyDescent="0.2"/>
    <row r="1020" ht="14.25" hidden="1" customHeight="1" x14ac:dyDescent="0.2"/>
    <row r="1021" ht="14.25" hidden="1" customHeight="1" x14ac:dyDescent="0.2"/>
    <row r="1022" ht="14.25" hidden="1" customHeight="1" x14ac:dyDescent="0.2"/>
    <row r="1023" ht="14.25" hidden="1" customHeight="1" x14ac:dyDescent="0.2"/>
    <row r="1024" ht="14.25" hidden="1" customHeight="1" x14ac:dyDescent="0.2"/>
    <row r="1025" ht="14.25" hidden="1" customHeight="1" x14ac:dyDescent="0.2"/>
    <row r="1026" ht="14.25" hidden="1" customHeight="1" x14ac:dyDescent="0.2"/>
    <row r="1027" ht="14.25" hidden="1" customHeight="1" x14ac:dyDescent="0.2"/>
    <row r="1028" ht="14.25" hidden="1" customHeight="1" x14ac:dyDescent="0.2"/>
    <row r="1029" ht="14.25" hidden="1" customHeight="1" x14ac:dyDescent="0.2"/>
    <row r="1030" ht="14.25" hidden="1" customHeight="1" x14ac:dyDescent="0.2"/>
    <row r="1031" ht="14.25" hidden="1" customHeight="1" x14ac:dyDescent="0.2"/>
    <row r="1032" ht="14.25" hidden="1" customHeight="1" x14ac:dyDescent="0.2"/>
    <row r="1033" ht="14.25" hidden="1" customHeight="1" x14ac:dyDescent="0.2"/>
    <row r="1034" ht="14.25" hidden="1" customHeight="1" x14ac:dyDescent="0.2"/>
    <row r="1035" ht="14.25" hidden="1" customHeight="1" x14ac:dyDescent="0.2"/>
    <row r="1036" ht="14.25" hidden="1" customHeight="1" x14ac:dyDescent="0.2"/>
    <row r="1037" ht="14.25" hidden="1" customHeight="1" x14ac:dyDescent="0.2"/>
    <row r="1038" ht="14.25" hidden="1" customHeight="1" x14ac:dyDescent="0.2"/>
    <row r="1039" ht="14.25" hidden="1" customHeight="1" x14ac:dyDescent="0.2"/>
    <row r="1040" ht="14.25" hidden="1" customHeight="1" x14ac:dyDescent="0.2"/>
    <row r="1041" ht="14.25" hidden="1" customHeight="1" x14ac:dyDescent="0.2"/>
    <row r="1042" ht="14.25" hidden="1" customHeight="1" x14ac:dyDescent="0.2"/>
    <row r="1043" ht="14.25" hidden="1" customHeight="1" x14ac:dyDescent="0.2"/>
    <row r="1044" ht="14.25" hidden="1" customHeight="1" x14ac:dyDescent="0.2"/>
    <row r="1045" ht="14.25" hidden="1" customHeight="1" x14ac:dyDescent="0.2"/>
    <row r="1046" ht="14.25" hidden="1" customHeight="1" x14ac:dyDescent="0.2"/>
    <row r="1047" ht="14.25" hidden="1" customHeight="1" x14ac:dyDescent="0.2"/>
    <row r="1048" ht="14.25" hidden="1" customHeight="1" x14ac:dyDescent="0.2"/>
    <row r="1049" ht="14.25" hidden="1" customHeight="1" x14ac:dyDescent="0.2"/>
    <row r="1050" ht="14.25" hidden="1" customHeight="1" x14ac:dyDescent="0.2"/>
    <row r="1051" ht="14.25" hidden="1" customHeight="1" x14ac:dyDescent="0.2"/>
    <row r="1052" ht="14.25" hidden="1" customHeight="1" x14ac:dyDescent="0.2"/>
    <row r="1053" ht="14.25" hidden="1" customHeight="1" x14ac:dyDescent="0.2"/>
    <row r="1054" ht="14.25" hidden="1" customHeight="1" x14ac:dyDescent="0.2"/>
    <row r="1055" ht="14.25" hidden="1" customHeight="1" x14ac:dyDescent="0.2"/>
    <row r="1056" ht="14.25" hidden="1" customHeight="1" x14ac:dyDescent="0.2"/>
    <row r="1057" ht="14.25" hidden="1" customHeight="1" x14ac:dyDescent="0.2"/>
    <row r="1058" ht="14.25" hidden="1" customHeight="1" x14ac:dyDescent="0.2"/>
    <row r="1059" ht="14.25" hidden="1" customHeight="1" x14ac:dyDescent="0.2"/>
    <row r="1060" ht="14.25" hidden="1" customHeight="1" x14ac:dyDescent="0.2"/>
    <row r="1061" ht="14.25" hidden="1" customHeight="1" x14ac:dyDescent="0.2"/>
    <row r="1062" ht="14.25" hidden="1" customHeight="1" x14ac:dyDescent="0.2"/>
    <row r="1063" ht="14.25" hidden="1" customHeight="1" x14ac:dyDescent="0.2"/>
    <row r="1064" ht="14.25" hidden="1" customHeight="1" x14ac:dyDescent="0.2"/>
    <row r="1065" ht="14.25" hidden="1" customHeight="1" x14ac:dyDescent="0.2"/>
    <row r="1066" ht="14.25" hidden="1" customHeight="1" x14ac:dyDescent="0.2"/>
    <row r="1067" ht="14.25" hidden="1" customHeight="1" x14ac:dyDescent="0.2"/>
    <row r="1068" ht="14.25" hidden="1" customHeight="1" x14ac:dyDescent="0.2"/>
    <row r="1069" ht="14.25" hidden="1" customHeight="1" x14ac:dyDescent="0.2"/>
    <row r="1070" ht="14.25" hidden="1" customHeight="1" x14ac:dyDescent="0.2"/>
    <row r="1071" ht="14.25" hidden="1" customHeight="1" x14ac:dyDescent="0.2"/>
    <row r="1072" ht="14.25" hidden="1" customHeight="1" x14ac:dyDescent="0.2"/>
    <row r="1073" ht="14.25" hidden="1" customHeight="1" x14ac:dyDescent="0.2"/>
    <row r="1074" ht="14.25" hidden="1" customHeight="1" x14ac:dyDescent="0.2"/>
    <row r="1075" ht="14.25" hidden="1" customHeight="1" x14ac:dyDescent="0.2"/>
    <row r="1076" ht="14.25" hidden="1" customHeight="1" x14ac:dyDescent="0.2"/>
    <row r="1077" ht="14.25" hidden="1" customHeight="1" x14ac:dyDescent="0.2"/>
    <row r="1078" ht="14.25" hidden="1" customHeight="1" x14ac:dyDescent="0.2"/>
    <row r="1079" ht="14.25" hidden="1" customHeight="1" x14ac:dyDescent="0.2"/>
    <row r="1080" ht="14.25" hidden="1" customHeight="1" x14ac:dyDescent="0.2"/>
    <row r="1081" ht="14.25" hidden="1" customHeight="1" x14ac:dyDescent="0.2"/>
    <row r="1082" ht="14.25" hidden="1" customHeight="1" x14ac:dyDescent="0.2"/>
    <row r="1083" ht="14.25" hidden="1" customHeight="1" x14ac:dyDescent="0.2"/>
    <row r="1084" ht="14.25" hidden="1" customHeight="1" x14ac:dyDescent="0.2"/>
    <row r="1085" ht="14.25" hidden="1" customHeight="1" x14ac:dyDescent="0.2"/>
    <row r="1086" ht="14.25" hidden="1" customHeight="1" x14ac:dyDescent="0.2"/>
    <row r="1087" ht="14.25" hidden="1" customHeight="1" x14ac:dyDescent="0.2"/>
    <row r="1088" ht="14.25" hidden="1" customHeight="1" x14ac:dyDescent="0.2"/>
    <row r="1089" ht="14.25" hidden="1" customHeight="1" x14ac:dyDescent="0.2"/>
    <row r="1090" ht="14.25" hidden="1" customHeight="1" x14ac:dyDescent="0.2"/>
    <row r="1091" ht="14.25" hidden="1" customHeight="1" x14ac:dyDescent="0.2"/>
    <row r="1092" ht="14.25" hidden="1" customHeight="1" x14ac:dyDescent="0.2"/>
    <row r="1093" ht="14.25" hidden="1" customHeight="1" x14ac:dyDescent="0.2"/>
    <row r="1094" ht="14.25" hidden="1" customHeight="1" x14ac:dyDescent="0.2"/>
    <row r="1095" ht="14.25" hidden="1" customHeight="1" x14ac:dyDescent="0.2"/>
    <row r="1096" ht="14.25" hidden="1" customHeight="1" x14ac:dyDescent="0.2"/>
    <row r="1097" ht="14.25" hidden="1" customHeight="1" x14ac:dyDescent="0.2"/>
    <row r="1098" ht="14.25" hidden="1" customHeight="1" x14ac:dyDescent="0.2"/>
    <row r="1099" ht="14.25" hidden="1" customHeight="1" x14ac:dyDescent="0.2"/>
    <row r="1100" ht="14.25" hidden="1" customHeight="1" x14ac:dyDescent="0.2"/>
    <row r="1101" ht="14.25" hidden="1" customHeight="1" x14ac:dyDescent="0.2"/>
    <row r="1102" ht="14.25" hidden="1" customHeight="1" x14ac:dyDescent="0.2"/>
    <row r="1103" ht="14.25" hidden="1" customHeight="1" x14ac:dyDescent="0.2"/>
    <row r="1104" ht="14.25" hidden="1" customHeight="1" x14ac:dyDescent="0.2"/>
    <row r="1105" ht="14.25" hidden="1" customHeight="1" x14ac:dyDescent="0.2"/>
    <row r="1106" ht="14.25" hidden="1" customHeight="1" x14ac:dyDescent="0.2"/>
    <row r="1107" ht="14.25" hidden="1" customHeight="1" x14ac:dyDescent="0.2"/>
    <row r="1108" ht="14.25" hidden="1" customHeight="1" x14ac:dyDescent="0.2"/>
    <row r="1109" ht="14.25" hidden="1" customHeight="1" x14ac:dyDescent="0.2"/>
    <row r="1110" ht="14.25" hidden="1" customHeight="1" x14ac:dyDescent="0.2"/>
    <row r="1111" ht="14.25" hidden="1" customHeight="1" x14ac:dyDescent="0.2"/>
    <row r="1112" ht="14.25" hidden="1" customHeight="1" x14ac:dyDescent="0.2"/>
    <row r="1113" ht="14.25" hidden="1" customHeight="1" x14ac:dyDescent="0.2"/>
    <row r="1114" ht="14.25" hidden="1" customHeight="1" x14ac:dyDescent="0.2"/>
    <row r="1115" ht="14.25" hidden="1" customHeight="1" x14ac:dyDescent="0.2"/>
    <row r="1116" ht="14.25" hidden="1" customHeight="1" x14ac:dyDescent="0.2"/>
    <row r="1117" ht="14.25" hidden="1" customHeight="1" x14ac:dyDescent="0.2"/>
    <row r="1118" ht="14.25" hidden="1" customHeight="1" x14ac:dyDescent="0.2"/>
    <row r="1119" ht="14.25" hidden="1" customHeight="1" x14ac:dyDescent="0.2"/>
    <row r="1120" ht="14.25" hidden="1" customHeight="1" x14ac:dyDescent="0.2"/>
    <row r="1121" ht="14.25" hidden="1" customHeight="1" x14ac:dyDescent="0.2"/>
    <row r="1122" ht="14.25" hidden="1" customHeight="1" x14ac:dyDescent="0.2"/>
    <row r="1123" ht="14.25" hidden="1" customHeight="1" x14ac:dyDescent="0.2"/>
    <row r="1124" ht="14.25" hidden="1" customHeight="1" x14ac:dyDescent="0.2"/>
    <row r="1125" ht="14.25" hidden="1" customHeight="1" x14ac:dyDescent="0.2"/>
    <row r="1126" ht="14.25" hidden="1" customHeight="1" x14ac:dyDescent="0.2"/>
    <row r="1127" ht="14.25" hidden="1" customHeight="1" x14ac:dyDescent="0.2"/>
    <row r="1128" ht="14.25" hidden="1" customHeight="1" x14ac:dyDescent="0.2"/>
    <row r="1129" ht="14.25" hidden="1" customHeight="1" x14ac:dyDescent="0.2"/>
    <row r="1130" ht="14.25" hidden="1" customHeight="1" x14ac:dyDescent="0.2"/>
    <row r="1131" ht="14.25" hidden="1" customHeight="1" x14ac:dyDescent="0.2"/>
    <row r="1132" ht="14.25" hidden="1" customHeight="1" x14ac:dyDescent="0.2"/>
    <row r="1133" ht="14.25" hidden="1" customHeight="1" x14ac:dyDescent="0.2"/>
    <row r="1134" ht="14.25" hidden="1" customHeight="1" x14ac:dyDescent="0.2"/>
    <row r="1135" ht="14.25" hidden="1" customHeight="1" x14ac:dyDescent="0.2"/>
    <row r="1136" ht="14.25" hidden="1" customHeight="1" x14ac:dyDescent="0.2"/>
    <row r="1137" ht="14.25" hidden="1" customHeight="1" x14ac:dyDescent="0.2"/>
    <row r="1138" ht="14.25" hidden="1" customHeight="1" x14ac:dyDescent="0.2"/>
    <row r="1139" ht="14.25" hidden="1" customHeight="1" x14ac:dyDescent="0.2"/>
    <row r="1140" ht="14.25" hidden="1" customHeight="1" x14ac:dyDescent="0.2"/>
    <row r="1141" ht="14.25" hidden="1" customHeight="1" x14ac:dyDescent="0.2"/>
    <row r="1142" ht="14.25" hidden="1" customHeight="1" x14ac:dyDescent="0.2"/>
    <row r="1143" ht="14.25" hidden="1" customHeight="1" x14ac:dyDescent="0.2"/>
    <row r="1144" ht="14.25" hidden="1" customHeight="1" x14ac:dyDescent="0.2"/>
    <row r="1145" ht="14.25" hidden="1" customHeight="1" x14ac:dyDescent="0.2"/>
    <row r="1146" ht="14.25" hidden="1" customHeight="1" x14ac:dyDescent="0.2"/>
    <row r="1147" ht="14.25" hidden="1" customHeight="1" x14ac:dyDescent="0.2"/>
    <row r="1148" ht="14.25" hidden="1" customHeight="1" x14ac:dyDescent="0.2"/>
    <row r="1149" ht="14.25" hidden="1" customHeight="1" x14ac:dyDescent="0.2"/>
    <row r="1150" ht="14.25" hidden="1" customHeight="1" x14ac:dyDescent="0.2"/>
    <row r="1151" ht="14.25" hidden="1" customHeight="1" x14ac:dyDescent="0.2"/>
    <row r="1152" ht="14.25" hidden="1" customHeight="1" x14ac:dyDescent="0.2"/>
    <row r="1153" ht="14.25" hidden="1" customHeight="1" x14ac:dyDescent="0.2"/>
    <row r="1154" ht="14.25" hidden="1" customHeight="1" x14ac:dyDescent="0.2"/>
    <row r="1155" ht="14.25" hidden="1" customHeight="1" x14ac:dyDescent="0.2"/>
    <row r="1156" ht="14.25" hidden="1" customHeight="1" x14ac:dyDescent="0.2"/>
    <row r="1157" ht="14.25" hidden="1" customHeight="1" x14ac:dyDescent="0.2"/>
    <row r="1158" ht="14.25" hidden="1" customHeight="1" x14ac:dyDescent="0.2"/>
    <row r="1159" ht="14.25" hidden="1" customHeight="1" x14ac:dyDescent="0.2"/>
    <row r="1160" ht="14.25" hidden="1" customHeight="1" x14ac:dyDescent="0.2"/>
    <row r="1161" ht="14.25" hidden="1" customHeight="1" x14ac:dyDescent="0.2"/>
    <row r="1162" ht="14.25" hidden="1" customHeight="1" x14ac:dyDescent="0.2"/>
    <row r="1163" ht="14.25" hidden="1" customHeight="1" x14ac:dyDescent="0.2"/>
    <row r="1164" ht="14.25" hidden="1" customHeight="1" x14ac:dyDescent="0.2"/>
    <row r="1165" ht="14.25" hidden="1" customHeight="1" x14ac:dyDescent="0.2"/>
    <row r="1166" ht="14.25" hidden="1" customHeight="1" x14ac:dyDescent="0.2"/>
    <row r="1167" ht="14.25" hidden="1" customHeight="1" x14ac:dyDescent="0.2"/>
    <row r="1168" ht="14.25" hidden="1" customHeight="1" x14ac:dyDescent="0.2"/>
    <row r="1169" ht="14.25" hidden="1" customHeight="1" x14ac:dyDescent="0.2"/>
    <row r="1170" ht="14.25" hidden="1" customHeight="1" x14ac:dyDescent="0.2"/>
    <row r="1171" ht="14.25" hidden="1" customHeight="1" x14ac:dyDescent="0.2"/>
    <row r="1172" ht="14.25" hidden="1" customHeight="1" x14ac:dyDescent="0.2"/>
    <row r="1173" ht="14.25" hidden="1" customHeight="1" x14ac:dyDescent="0.2"/>
    <row r="1174" ht="14.25" hidden="1" customHeight="1" x14ac:dyDescent="0.2"/>
    <row r="1175" ht="14.25" hidden="1" customHeight="1" x14ac:dyDescent="0.2"/>
    <row r="1176" ht="14.25" hidden="1" customHeight="1" x14ac:dyDescent="0.2"/>
    <row r="1177" ht="14.25" hidden="1" customHeight="1" x14ac:dyDescent="0.2"/>
    <row r="1178" ht="14.25" hidden="1" customHeight="1" x14ac:dyDescent="0.2"/>
    <row r="1179" ht="14.25" hidden="1" customHeight="1" x14ac:dyDescent="0.2"/>
    <row r="1180" ht="14.25" hidden="1" customHeight="1" x14ac:dyDescent="0.2"/>
    <row r="1181" ht="14.25" hidden="1" customHeight="1" x14ac:dyDescent="0.2"/>
    <row r="1182" ht="14.25" hidden="1" customHeight="1" x14ac:dyDescent="0.2"/>
    <row r="1183" ht="14.25" hidden="1" customHeight="1" x14ac:dyDescent="0.2"/>
    <row r="1184" ht="14.25" hidden="1" customHeight="1" x14ac:dyDescent="0.2"/>
    <row r="1185" ht="14.25" hidden="1" customHeight="1" x14ac:dyDescent="0.2"/>
    <row r="1186" ht="14.25" hidden="1" customHeight="1" x14ac:dyDescent="0.2"/>
    <row r="1187" ht="14.25" hidden="1" customHeight="1" x14ac:dyDescent="0.2"/>
    <row r="1188" ht="14.25" hidden="1" customHeight="1" x14ac:dyDescent="0.2"/>
    <row r="1189" ht="14.25" hidden="1" customHeight="1" x14ac:dyDescent="0.2"/>
    <row r="1190" ht="14.25" hidden="1" customHeight="1" x14ac:dyDescent="0.2"/>
    <row r="1191" ht="14.25" hidden="1" customHeight="1" x14ac:dyDescent="0.2"/>
    <row r="1192" ht="14.25" hidden="1" customHeight="1" x14ac:dyDescent="0.2"/>
    <row r="1193" ht="14.25" hidden="1" customHeight="1" x14ac:dyDescent="0.2"/>
    <row r="1194" ht="14.25" hidden="1" customHeight="1" x14ac:dyDescent="0.2"/>
    <row r="1195" ht="14.25" hidden="1" customHeight="1" x14ac:dyDescent="0.2"/>
    <row r="1196" ht="14.25" hidden="1" customHeight="1" x14ac:dyDescent="0.2"/>
    <row r="1197" ht="14.25" hidden="1" customHeight="1" x14ac:dyDescent="0.2"/>
    <row r="1198" ht="14.25" hidden="1" customHeight="1" x14ac:dyDescent="0.2"/>
    <row r="1199" ht="14.25" hidden="1" customHeight="1" x14ac:dyDescent="0.2"/>
    <row r="1200" ht="14.25" hidden="1" customHeight="1" x14ac:dyDescent="0.2"/>
    <row r="1201" ht="14.25" hidden="1" customHeight="1" x14ac:dyDescent="0.2"/>
    <row r="1202" ht="14.25" hidden="1" customHeight="1" x14ac:dyDescent="0.2"/>
    <row r="1203" ht="14.25" hidden="1" customHeight="1" x14ac:dyDescent="0.2"/>
    <row r="1204" ht="14.25" hidden="1" customHeight="1" x14ac:dyDescent="0.2"/>
    <row r="1205" ht="14.25" hidden="1" customHeight="1" x14ac:dyDescent="0.2"/>
    <row r="1206" ht="14.25" hidden="1" customHeight="1" x14ac:dyDescent="0.2"/>
    <row r="1207" ht="14.25" hidden="1" customHeight="1" x14ac:dyDescent="0.2"/>
    <row r="1208" ht="14.25" hidden="1" customHeight="1" x14ac:dyDescent="0.2"/>
    <row r="1209" ht="14.25" hidden="1" customHeight="1" x14ac:dyDescent="0.2"/>
    <row r="1210" ht="14.25" hidden="1" customHeight="1" x14ac:dyDescent="0.2"/>
    <row r="1211" ht="14.25" hidden="1" customHeight="1" x14ac:dyDescent="0.2"/>
    <row r="1212" ht="14.25" hidden="1" customHeight="1" x14ac:dyDescent="0.2"/>
    <row r="1213" ht="14.25" hidden="1" customHeight="1" x14ac:dyDescent="0.2"/>
    <row r="1214" ht="14.25" hidden="1" customHeight="1" x14ac:dyDescent="0.2"/>
    <row r="1215" ht="14.25" hidden="1" customHeight="1" x14ac:dyDescent="0.2"/>
    <row r="1216" ht="14.25" hidden="1" customHeight="1" x14ac:dyDescent="0.2"/>
    <row r="1217" ht="14.25" hidden="1" customHeight="1" x14ac:dyDescent="0.2"/>
    <row r="1218" ht="14.25" hidden="1" customHeight="1" x14ac:dyDescent="0.2"/>
    <row r="1219" ht="14.25" hidden="1" customHeight="1" x14ac:dyDescent="0.2"/>
    <row r="1220" ht="14.25" hidden="1" customHeight="1" x14ac:dyDescent="0.2"/>
    <row r="1221" ht="14.25" hidden="1" customHeight="1" x14ac:dyDescent="0.2"/>
    <row r="1222" ht="14.25" hidden="1" customHeight="1" x14ac:dyDescent="0.2"/>
    <row r="1223" ht="14.25" hidden="1" customHeight="1" x14ac:dyDescent="0.2"/>
    <row r="1224" ht="14.25" hidden="1" customHeight="1" x14ac:dyDescent="0.2"/>
    <row r="1225" ht="14.25" hidden="1" customHeight="1" x14ac:dyDescent="0.2"/>
    <row r="1226" ht="14.25" hidden="1" customHeight="1" x14ac:dyDescent="0.2"/>
    <row r="1227" ht="14.25" hidden="1" customHeight="1" x14ac:dyDescent="0.2"/>
    <row r="1228" ht="14.25" hidden="1" customHeight="1" x14ac:dyDescent="0.2"/>
    <row r="1229" ht="14.25" hidden="1" customHeight="1" x14ac:dyDescent="0.2"/>
    <row r="1230" ht="14.25" hidden="1" customHeight="1" x14ac:dyDescent="0.2"/>
    <row r="1231" ht="14.25" hidden="1" customHeight="1" x14ac:dyDescent="0.2"/>
    <row r="1232" ht="14.25" hidden="1" customHeight="1" x14ac:dyDescent="0.2"/>
    <row r="1233" ht="14.25" hidden="1" customHeight="1" x14ac:dyDescent="0.2"/>
    <row r="1234" ht="14.25" hidden="1" customHeight="1" x14ac:dyDescent="0.2"/>
    <row r="1235" ht="14.25" hidden="1" customHeight="1" x14ac:dyDescent="0.2"/>
    <row r="1236" ht="14.25" hidden="1" customHeight="1" x14ac:dyDescent="0.2"/>
    <row r="1237" ht="14.25" hidden="1" customHeight="1" x14ac:dyDescent="0.2"/>
    <row r="1238" ht="14.25" hidden="1" customHeight="1" x14ac:dyDescent="0.2"/>
    <row r="1239" ht="14.25" hidden="1" customHeight="1" x14ac:dyDescent="0.2"/>
    <row r="1240" ht="14.25" hidden="1" customHeight="1" x14ac:dyDescent="0.2"/>
    <row r="1241" ht="14.25" hidden="1" customHeight="1" x14ac:dyDescent="0.2"/>
    <row r="1242" ht="14.25" hidden="1" customHeight="1" x14ac:dyDescent="0.2"/>
    <row r="1243" ht="14.25" hidden="1" customHeight="1" x14ac:dyDescent="0.2"/>
    <row r="1244" ht="14.25" hidden="1" customHeight="1" x14ac:dyDescent="0.2"/>
    <row r="1245" ht="14.25" hidden="1" customHeight="1" x14ac:dyDescent="0.2"/>
    <row r="1246" ht="14.25" hidden="1" customHeight="1" x14ac:dyDescent="0.2"/>
    <row r="1247" ht="14.25" hidden="1" customHeight="1" x14ac:dyDescent="0.2"/>
    <row r="1248" ht="14.25" hidden="1" customHeight="1" x14ac:dyDescent="0.2"/>
    <row r="1249" ht="14.25" hidden="1" customHeight="1" x14ac:dyDescent="0.2"/>
    <row r="1250" ht="14.25" hidden="1" customHeight="1" x14ac:dyDescent="0.2"/>
    <row r="1251" ht="14.25" hidden="1" customHeight="1" x14ac:dyDescent="0.2"/>
    <row r="1252" ht="14.25" hidden="1" customHeight="1" x14ac:dyDescent="0.2"/>
    <row r="1253" ht="14.25" hidden="1" customHeight="1" x14ac:dyDescent="0.2"/>
    <row r="1254" ht="14.25" hidden="1" customHeight="1" x14ac:dyDescent="0.2"/>
    <row r="1255" ht="14.25" hidden="1" customHeight="1" x14ac:dyDescent="0.2"/>
    <row r="1256" ht="14.25" hidden="1" customHeight="1" x14ac:dyDescent="0.2"/>
    <row r="1257" ht="14.25" hidden="1" customHeight="1" x14ac:dyDescent="0.2"/>
    <row r="1258" ht="14.25" hidden="1" customHeight="1" x14ac:dyDescent="0.2"/>
    <row r="1259" ht="14.25" hidden="1" customHeight="1" x14ac:dyDescent="0.2"/>
    <row r="1260" ht="14.25" hidden="1" customHeight="1" x14ac:dyDescent="0.2"/>
    <row r="1261" ht="14.25" hidden="1" customHeight="1" x14ac:dyDescent="0.2"/>
    <row r="1262" ht="14.25" hidden="1" customHeight="1" x14ac:dyDescent="0.2"/>
    <row r="1263" ht="14.25" hidden="1" customHeight="1" x14ac:dyDescent="0.2"/>
    <row r="1264" ht="14.25" hidden="1" customHeight="1" x14ac:dyDescent="0.2"/>
    <row r="1265" ht="14.25" hidden="1" customHeight="1" x14ac:dyDescent="0.2"/>
    <row r="1266" ht="14.25" hidden="1" customHeight="1" x14ac:dyDescent="0.2"/>
    <row r="1267" ht="14.25" hidden="1" customHeight="1" x14ac:dyDescent="0.2"/>
    <row r="1268" ht="14.25" hidden="1" customHeight="1" x14ac:dyDescent="0.2"/>
    <row r="1269" ht="14.25" hidden="1" customHeight="1" x14ac:dyDescent="0.2"/>
    <row r="1270" ht="14.25" hidden="1" customHeight="1" x14ac:dyDescent="0.2"/>
    <row r="1271" ht="14.25" hidden="1" customHeight="1" x14ac:dyDescent="0.2"/>
    <row r="1272" ht="14.25" hidden="1" customHeight="1" x14ac:dyDescent="0.2"/>
    <row r="1273" ht="14.25" hidden="1" customHeight="1" x14ac:dyDescent="0.2"/>
    <row r="1274" ht="14.25" hidden="1" customHeight="1" x14ac:dyDescent="0.2"/>
    <row r="1275" ht="14.25" hidden="1" customHeight="1" x14ac:dyDescent="0.2"/>
    <row r="1276" ht="14.25" hidden="1" customHeight="1" x14ac:dyDescent="0.2"/>
    <row r="1277" ht="14.25" hidden="1" customHeight="1" x14ac:dyDescent="0.2"/>
    <row r="1278" ht="14.25" hidden="1" customHeight="1" x14ac:dyDescent="0.2"/>
    <row r="1279" ht="14.25" hidden="1" customHeight="1" x14ac:dyDescent="0.2"/>
    <row r="1280" ht="14.25" hidden="1" customHeight="1" x14ac:dyDescent="0.2"/>
    <row r="1281" ht="14.25" hidden="1" customHeight="1" x14ac:dyDescent="0.2"/>
    <row r="1282" ht="14.25" hidden="1" customHeight="1" x14ac:dyDescent="0.2"/>
    <row r="1283" ht="14.25" hidden="1" customHeight="1" x14ac:dyDescent="0.2"/>
    <row r="1284" ht="14.25" hidden="1" customHeight="1" x14ac:dyDescent="0.2"/>
    <row r="1285" ht="14.25" hidden="1" customHeight="1" x14ac:dyDescent="0.2"/>
    <row r="1286" ht="14.25" hidden="1" customHeight="1" x14ac:dyDescent="0.2"/>
    <row r="1287" ht="14.25" hidden="1" customHeight="1" x14ac:dyDescent="0.2"/>
    <row r="1288" ht="14.25" hidden="1" customHeight="1" x14ac:dyDescent="0.2"/>
    <row r="1289" ht="14.25" hidden="1" customHeight="1" x14ac:dyDescent="0.2"/>
    <row r="1290" ht="14.25" hidden="1" customHeight="1" x14ac:dyDescent="0.2"/>
    <row r="1291" ht="14.25" hidden="1" customHeight="1" x14ac:dyDescent="0.2"/>
    <row r="1292" ht="14.25" hidden="1" customHeight="1" x14ac:dyDescent="0.2"/>
    <row r="1293" ht="14.25" hidden="1" customHeight="1" x14ac:dyDescent="0.2"/>
    <row r="1294" ht="14.25" hidden="1" customHeight="1" x14ac:dyDescent="0.2"/>
    <row r="1295" ht="14.25" hidden="1" customHeight="1" x14ac:dyDescent="0.2"/>
    <row r="1296" ht="14.25" hidden="1" customHeight="1" x14ac:dyDescent="0.2"/>
    <row r="1297" ht="14.25" hidden="1" customHeight="1" x14ac:dyDescent="0.2"/>
    <row r="1298" ht="14.25" hidden="1" customHeight="1" x14ac:dyDescent="0.2"/>
    <row r="1299" ht="14.25" hidden="1" customHeight="1" x14ac:dyDescent="0.2"/>
    <row r="1300" ht="14.25" hidden="1" customHeight="1" x14ac:dyDescent="0.2"/>
    <row r="1301" ht="14.25" hidden="1" customHeight="1" x14ac:dyDescent="0.2"/>
    <row r="1302" ht="14.25" hidden="1" customHeight="1" x14ac:dyDescent="0.2"/>
    <row r="1303" ht="14.25" hidden="1" customHeight="1" x14ac:dyDescent="0.2"/>
    <row r="1304" ht="14.25" hidden="1" customHeight="1" x14ac:dyDescent="0.2"/>
    <row r="1305" ht="14.25" hidden="1" customHeight="1" x14ac:dyDescent="0.2"/>
    <row r="1306" ht="14.25" hidden="1" customHeight="1" x14ac:dyDescent="0.2"/>
    <row r="1307" ht="14.25" hidden="1" customHeight="1" x14ac:dyDescent="0.2"/>
    <row r="1308" ht="14.25" hidden="1" customHeight="1" x14ac:dyDescent="0.2"/>
    <row r="1309" ht="14.25" hidden="1" customHeight="1" x14ac:dyDescent="0.2"/>
    <row r="1310" ht="14.25" hidden="1" customHeight="1" x14ac:dyDescent="0.2"/>
    <row r="1311" ht="14.25" hidden="1" customHeight="1" x14ac:dyDescent="0.2"/>
    <row r="1312" ht="14.25" hidden="1" customHeight="1" x14ac:dyDescent="0.2"/>
    <row r="1313" ht="14.25" hidden="1" customHeight="1" x14ac:dyDescent="0.2"/>
    <row r="1314" ht="14.25" hidden="1" customHeight="1" x14ac:dyDescent="0.2"/>
    <row r="1315" ht="14.25" hidden="1" customHeight="1" x14ac:dyDescent="0.2"/>
    <row r="1316" ht="14.25" hidden="1" customHeight="1" x14ac:dyDescent="0.2"/>
    <row r="1317" ht="14.25" hidden="1" customHeight="1" x14ac:dyDescent="0.2"/>
    <row r="1318" ht="14.25" hidden="1" customHeight="1" x14ac:dyDescent="0.2"/>
    <row r="1319" ht="14.25" hidden="1" customHeight="1" x14ac:dyDescent="0.2"/>
    <row r="1320" ht="14.25" hidden="1" customHeight="1" x14ac:dyDescent="0.2"/>
    <row r="1321" ht="14.25" hidden="1" customHeight="1" x14ac:dyDescent="0.2"/>
    <row r="1322" ht="14.25" hidden="1" customHeight="1" x14ac:dyDescent="0.2"/>
    <row r="1323" ht="14.25" hidden="1" customHeight="1" x14ac:dyDescent="0.2"/>
    <row r="1324" ht="14.25" hidden="1" customHeight="1" x14ac:dyDescent="0.2"/>
    <row r="1325" ht="14.25" hidden="1" customHeight="1" x14ac:dyDescent="0.2"/>
    <row r="1326" ht="14.25" hidden="1" customHeight="1" x14ac:dyDescent="0.2"/>
    <row r="1327" ht="14.25" hidden="1" customHeight="1" x14ac:dyDescent="0.2"/>
    <row r="1328" ht="14.25" hidden="1" customHeight="1" x14ac:dyDescent="0.2"/>
    <row r="1329" ht="14.25" hidden="1" customHeight="1" x14ac:dyDescent="0.2"/>
    <row r="1330" ht="14.25" hidden="1" customHeight="1" x14ac:dyDescent="0.2"/>
    <row r="1331" ht="14.25" hidden="1" customHeight="1" x14ac:dyDescent="0.2"/>
    <row r="1332" ht="14.25" hidden="1" customHeight="1" x14ac:dyDescent="0.2"/>
    <row r="1333" ht="14.25" hidden="1" customHeight="1" x14ac:dyDescent="0.2"/>
    <row r="1334" ht="14.25" hidden="1" customHeight="1" x14ac:dyDescent="0.2"/>
    <row r="1335" ht="14.25" hidden="1" customHeight="1" x14ac:dyDescent="0.2"/>
    <row r="1336" ht="14.25" hidden="1" customHeight="1" x14ac:dyDescent="0.2"/>
    <row r="1337" ht="14.25" hidden="1" customHeight="1" x14ac:dyDescent="0.2"/>
    <row r="1338" ht="14.25" hidden="1" customHeight="1" x14ac:dyDescent="0.2"/>
    <row r="1339" ht="14.25" hidden="1" customHeight="1" x14ac:dyDescent="0.2"/>
    <row r="1340" ht="14.25" hidden="1" customHeight="1" x14ac:dyDescent="0.2"/>
    <row r="1341" ht="14.25" hidden="1" customHeight="1" x14ac:dyDescent="0.2"/>
    <row r="1342" ht="14.25" hidden="1" customHeight="1" x14ac:dyDescent="0.2"/>
    <row r="1343" ht="14.25" hidden="1" customHeight="1" x14ac:dyDescent="0.2"/>
    <row r="1344" ht="14.25" hidden="1" customHeight="1" x14ac:dyDescent="0.2"/>
    <row r="1345" ht="14.25" hidden="1" customHeight="1" x14ac:dyDescent="0.2"/>
    <row r="1346" ht="14.25" hidden="1" customHeight="1" x14ac:dyDescent="0.2"/>
    <row r="1347" ht="14.25" hidden="1" customHeight="1" x14ac:dyDescent="0.2"/>
    <row r="1348" ht="14.25" hidden="1" customHeight="1" x14ac:dyDescent="0.2"/>
    <row r="1349" ht="14.25" hidden="1" customHeight="1" x14ac:dyDescent="0.2"/>
    <row r="1350" ht="14.25" hidden="1" customHeight="1" x14ac:dyDescent="0.2"/>
    <row r="1351" ht="14.25" hidden="1" customHeight="1" x14ac:dyDescent="0.2"/>
    <row r="1352" ht="14.25" hidden="1" customHeight="1" x14ac:dyDescent="0.2"/>
    <row r="1353" ht="14.25" hidden="1" customHeight="1" x14ac:dyDescent="0.2"/>
    <row r="1354" ht="14.25" hidden="1" customHeight="1" x14ac:dyDescent="0.2"/>
    <row r="1355" ht="14.25" hidden="1" customHeight="1" x14ac:dyDescent="0.2"/>
    <row r="1356" ht="14.25" hidden="1" customHeight="1" x14ac:dyDescent="0.2"/>
    <row r="1357" ht="14.25" hidden="1" customHeight="1" x14ac:dyDescent="0.2"/>
    <row r="1358" ht="14.25" hidden="1" customHeight="1" x14ac:dyDescent="0.2"/>
    <row r="1359" ht="14.25" hidden="1" customHeight="1" x14ac:dyDescent="0.2"/>
    <row r="1360" ht="14.25" hidden="1" customHeight="1" x14ac:dyDescent="0.2"/>
    <row r="1361" ht="14.25" hidden="1" customHeight="1" x14ac:dyDescent="0.2"/>
    <row r="1362" ht="14.25" hidden="1" customHeight="1" x14ac:dyDescent="0.2"/>
    <row r="1363" ht="14.25" hidden="1" customHeight="1" x14ac:dyDescent="0.2"/>
    <row r="1364" ht="14.25" hidden="1" customHeight="1" x14ac:dyDescent="0.2"/>
    <row r="1365" ht="14.25" hidden="1" customHeight="1" x14ac:dyDescent="0.2"/>
    <row r="1366" ht="14.25" hidden="1" customHeight="1" x14ac:dyDescent="0.2"/>
    <row r="1367" ht="14.25" hidden="1" customHeight="1" x14ac:dyDescent="0.2"/>
    <row r="1368" ht="14.25" hidden="1" customHeight="1" x14ac:dyDescent="0.2"/>
    <row r="1369" ht="14.25" hidden="1" customHeight="1" x14ac:dyDescent="0.2"/>
    <row r="1370" ht="14.25" hidden="1" customHeight="1" x14ac:dyDescent="0.2"/>
    <row r="1371" ht="14.25" hidden="1" customHeight="1" x14ac:dyDescent="0.2"/>
    <row r="1372" ht="14.25" hidden="1" customHeight="1" x14ac:dyDescent="0.2"/>
    <row r="1373" ht="14.25" hidden="1" customHeight="1" x14ac:dyDescent="0.2"/>
    <row r="1374" ht="14.25" hidden="1" customHeight="1" x14ac:dyDescent="0.2"/>
    <row r="1375" ht="14.25" hidden="1" customHeight="1" x14ac:dyDescent="0.2"/>
    <row r="1376" ht="14.25" hidden="1" customHeight="1" x14ac:dyDescent="0.2"/>
    <row r="1377" ht="14.25" hidden="1" customHeight="1" x14ac:dyDescent="0.2"/>
    <row r="1378" ht="14.25" hidden="1" customHeight="1" x14ac:dyDescent="0.2"/>
    <row r="1379" ht="14.25" hidden="1" customHeight="1" x14ac:dyDescent="0.2"/>
    <row r="1380" ht="14.25" hidden="1" customHeight="1" x14ac:dyDescent="0.2"/>
    <row r="1381" ht="14.25" hidden="1" customHeight="1" x14ac:dyDescent="0.2"/>
    <row r="1382" ht="14.25" hidden="1" customHeight="1" x14ac:dyDescent="0.2"/>
    <row r="1383" ht="14.25" hidden="1" customHeight="1" x14ac:dyDescent="0.2"/>
    <row r="1384" ht="14.25" hidden="1" customHeight="1" x14ac:dyDescent="0.2"/>
    <row r="1385" ht="14.25" hidden="1" customHeight="1" x14ac:dyDescent="0.2"/>
    <row r="1386" ht="14.25" hidden="1" customHeight="1" x14ac:dyDescent="0.2"/>
    <row r="1387" ht="14.25" hidden="1" customHeight="1" x14ac:dyDescent="0.2"/>
    <row r="1388" ht="14.25" hidden="1" customHeight="1" x14ac:dyDescent="0.2"/>
    <row r="1389" ht="14.25" hidden="1" customHeight="1" x14ac:dyDescent="0.2"/>
    <row r="1390" ht="14.25" hidden="1" customHeight="1" x14ac:dyDescent="0.2"/>
    <row r="1391" ht="14.25" hidden="1" customHeight="1" x14ac:dyDescent="0.2"/>
    <row r="1392" ht="14.25" hidden="1" customHeight="1" x14ac:dyDescent="0.2"/>
    <row r="1393" ht="14.25" hidden="1" customHeight="1" x14ac:dyDescent="0.2"/>
    <row r="1394" ht="14.25" hidden="1" customHeight="1" x14ac:dyDescent="0.2"/>
    <row r="1395" ht="14.25" hidden="1" customHeight="1" x14ac:dyDescent="0.2"/>
    <row r="1396" ht="14.25" hidden="1" customHeight="1" x14ac:dyDescent="0.2"/>
    <row r="1397" ht="14.25" hidden="1" customHeight="1" x14ac:dyDescent="0.2"/>
    <row r="1398" ht="14.25" hidden="1" customHeight="1" x14ac:dyDescent="0.2"/>
    <row r="1399" ht="14.25" hidden="1" customHeight="1" x14ac:dyDescent="0.2"/>
    <row r="1400" ht="14.25" hidden="1" customHeight="1" x14ac:dyDescent="0.2"/>
    <row r="1401" ht="14.25" hidden="1" customHeight="1" x14ac:dyDescent="0.2"/>
    <row r="1402" ht="14.25" hidden="1" customHeight="1" x14ac:dyDescent="0.2"/>
    <row r="1403" ht="14.25" hidden="1" customHeight="1" x14ac:dyDescent="0.2"/>
    <row r="1404" ht="14.25" hidden="1" customHeight="1" x14ac:dyDescent="0.2"/>
    <row r="1405" ht="14.25" hidden="1" customHeight="1" x14ac:dyDescent="0.2"/>
    <row r="1406" ht="14.25" hidden="1" customHeight="1" x14ac:dyDescent="0.2"/>
    <row r="1407" ht="14.25" hidden="1" customHeight="1" x14ac:dyDescent="0.2"/>
    <row r="1408" ht="14.25" hidden="1" customHeight="1" x14ac:dyDescent="0.2"/>
    <row r="1409" ht="14.25" hidden="1" customHeight="1" x14ac:dyDescent="0.2"/>
    <row r="1410" ht="14.25" hidden="1" customHeight="1" x14ac:dyDescent="0.2"/>
    <row r="1411" ht="14.25" hidden="1" customHeight="1" x14ac:dyDescent="0.2"/>
    <row r="1412" ht="14.25" hidden="1" customHeight="1" x14ac:dyDescent="0.2"/>
    <row r="1413" ht="14.25" hidden="1" customHeight="1" x14ac:dyDescent="0.2"/>
    <row r="1414" ht="14.25" hidden="1" customHeight="1" x14ac:dyDescent="0.2"/>
    <row r="1415" ht="14.25" hidden="1" customHeight="1" x14ac:dyDescent="0.2"/>
    <row r="1416" ht="14.25" hidden="1" customHeight="1" x14ac:dyDescent="0.2"/>
    <row r="1417" ht="14.25" hidden="1" customHeight="1" x14ac:dyDescent="0.2"/>
    <row r="1418" ht="14.25" hidden="1" customHeight="1" x14ac:dyDescent="0.2"/>
    <row r="1419" ht="14.25" hidden="1" customHeight="1" x14ac:dyDescent="0.2"/>
    <row r="1420" ht="14.25" hidden="1" customHeight="1" x14ac:dyDescent="0.2"/>
    <row r="1421" ht="14.25" hidden="1" customHeight="1" x14ac:dyDescent="0.2"/>
    <row r="1422" ht="14.25" hidden="1" customHeight="1" x14ac:dyDescent="0.2"/>
    <row r="1423" ht="14.25" hidden="1" customHeight="1" x14ac:dyDescent="0.2"/>
    <row r="1424" ht="14.25" hidden="1" customHeight="1" x14ac:dyDescent="0.2"/>
    <row r="1425" ht="14.25" hidden="1" customHeight="1" x14ac:dyDescent="0.2"/>
    <row r="1426" ht="14.25" hidden="1" customHeight="1" x14ac:dyDescent="0.2"/>
    <row r="1427" ht="14.25" hidden="1" customHeight="1" x14ac:dyDescent="0.2"/>
    <row r="1428" ht="14.25" hidden="1" customHeight="1" x14ac:dyDescent="0.2"/>
    <row r="1429" ht="14.25" hidden="1" customHeight="1" x14ac:dyDescent="0.2"/>
    <row r="1430" ht="14.25" hidden="1" customHeight="1" x14ac:dyDescent="0.2"/>
    <row r="1431" ht="14.25" hidden="1" customHeight="1" x14ac:dyDescent="0.2"/>
    <row r="1432" ht="14.25" hidden="1" customHeight="1" x14ac:dyDescent="0.2"/>
    <row r="1433" ht="14.25" hidden="1" customHeight="1" x14ac:dyDescent="0.2"/>
    <row r="1434" ht="14.25" hidden="1" customHeight="1" x14ac:dyDescent="0.2"/>
    <row r="1435" ht="14.25" hidden="1" customHeight="1" x14ac:dyDescent="0.2"/>
    <row r="1436" ht="14.25" hidden="1" customHeight="1" x14ac:dyDescent="0.2"/>
    <row r="1437" ht="14.25" hidden="1" customHeight="1" x14ac:dyDescent="0.2"/>
    <row r="1438" ht="14.25" hidden="1" customHeight="1" x14ac:dyDescent="0.2"/>
    <row r="1439" ht="14.25" hidden="1" customHeight="1" x14ac:dyDescent="0.2"/>
    <row r="1440" ht="14.25" hidden="1" customHeight="1" x14ac:dyDescent="0.2"/>
    <row r="1441" ht="14.25" hidden="1" customHeight="1" x14ac:dyDescent="0.2"/>
    <row r="1442" ht="14.25" hidden="1" customHeight="1" x14ac:dyDescent="0.2"/>
    <row r="1443" ht="14.25" hidden="1" customHeight="1" x14ac:dyDescent="0.2"/>
    <row r="1444" ht="14.25" hidden="1" customHeight="1" x14ac:dyDescent="0.2"/>
    <row r="1445" ht="14.25" hidden="1" customHeight="1" x14ac:dyDescent="0.2"/>
    <row r="1446" ht="14.25" hidden="1" customHeight="1" x14ac:dyDescent="0.2"/>
    <row r="1447" ht="14.25" hidden="1" customHeight="1" x14ac:dyDescent="0.2"/>
    <row r="1448" ht="14.25" hidden="1" customHeight="1" x14ac:dyDescent="0.2"/>
    <row r="1449" ht="14.25" hidden="1" customHeight="1" x14ac:dyDescent="0.2"/>
    <row r="1450" ht="14.25" hidden="1" customHeight="1" x14ac:dyDescent="0.2"/>
    <row r="1451" ht="14.25" hidden="1" customHeight="1" x14ac:dyDescent="0.2"/>
    <row r="1452" ht="14.25" hidden="1" customHeight="1" x14ac:dyDescent="0.2"/>
    <row r="1453" ht="14.25" hidden="1" customHeight="1" x14ac:dyDescent="0.2"/>
    <row r="1454" ht="14.25" hidden="1" customHeight="1" x14ac:dyDescent="0.2"/>
    <row r="1455" ht="14.25" hidden="1" customHeight="1" x14ac:dyDescent="0.2"/>
    <row r="1456" ht="14.25" hidden="1" customHeight="1" x14ac:dyDescent="0.2"/>
    <row r="1457" ht="14.25" hidden="1" customHeight="1" x14ac:dyDescent="0.2"/>
    <row r="1458" ht="14.25" hidden="1" customHeight="1" x14ac:dyDescent="0.2"/>
    <row r="1459" ht="14.25" hidden="1" customHeight="1" x14ac:dyDescent="0.2"/>
    <row r="1460" ht="14.25" hidden="1" customHeight="1" x14ac:dyDescent="0.2"/>
    <row r="1461" ht="14.25" hidden="1" customHeight="1" x14ac:dyDescent="0.2"/>
    <row r="1462" ht="14.25" hidden="1" customHeight="1" x14ac:dyDescent="0.2"/>
    <row r="1463" ht="14.25" hidden="1" customHeight="1" x14ac:dyDescent="0.2"/>
    <row r="1464" ht="14.25" hidden="1" customHeight="1" x14ac:dyDescent="0.2"/>
    <row r="1465" ht="14.25" hidden="1" customHeight="1" x14ac:dyDescent="0.2"/>
    <row r="1466" ht="14.25" hidden="1" customHeight="1" x14ac:dyDescent="0.2"/>
    <row r="1467" ht="14.25" hidden="1" customHeight="1" x14ac:dyDescent="0.2"/>
    <row r="1468" ht="14.25" hidden="1" customHeight="1" x14ac:dyDescent="0.2"/>
    <row r="1469" ht="14.25" hidden="1" customHeight="1" x14ac:dyDescent="0.2"/>
    <row r="1470" ht="14.25" hidden="1" customHeight="1" x14ac:dyDescent="0.2"/>
    <row r="1471" ht="14.25" hidden="1" customHeight="1" x14ac:dyDescent="0.2"/>
    <row r="1472" ht="14.25" hidden="1" customHeight="1" x14ac:dyDescent="0.2"/>
    <row r="1473" ht="14.25" hidden="1" customHeight="1" x14ac:dyDescent="0.2"/>
    <row r="1474" ht="14.25" hidden="1" customHeight="1" x14ac:dyDescent="0.2"/>
    <row r="1475" ht="14.25" hidden="1" customHeight="1" x14ac:dyDescent="0.2"/>
    <row r="1476" ht="14.25" hidden="1" customHeight="1" x14ac:dyDescent="0.2"/>
    <row r="1477" ht="14.25" hidden="1" customHeight="1" x14ac:dyDescent="0.2"/>
    <row r="1478" ht="14.25" hidden="1" customHeight="1" x14ac:dyDescent="0.2"/>
    <row r="1479" ht="14.25" hidden="1" customHeight="1" x14ac:dyDescent="0.2"/>
    <row r="1480" ht="14.25" hidden="1" customHeight="1" x14ac:dyDescent="0.2"/>
    <row r="1481" ht="14.25" hidden="1" customHeight="1" x14ac:dyDescent="0.2"/>
    <row r="1482" ht="14.25" hidden="1" customHeight="1" x14ac:dyDescent="0.2"/>
    <row r="1483" ht="14.25" hidden="1" customHeight="1" x14ac:dyDescent="0.2"/>
    <row r="1484" ht="14.25" hidden="1" customHeight="1" x14ac:dyDescent="0.2"/>
    <row r="1485" ht="14.25" hidden="1" customHeight="1" x14ac:dyDescent="0.2"/>
    <row r="1486" ht="14.25" hidden="1" customHeight="1" x14ac:dyDescent="0.2"/>
    <row r="1487" ht="14.25" hidden="1" customHeight="1" x14ac:dyDescent="0.2"/>
    <row r="1488" ht="14.25" hidden="1" customHeight="1" x14ac:dyDescent="0.2"/>
    <row r="1489" ht="14.25" hidden="1" customHeight="1" x14ac:dyDescent="0.2"/>
    <row r="1490" ht="14.25" hidden="1" customHeight="1" x14ac:dyDescent="0.2"/>
    <row r="1491" ht="14.25" hidden="1" customHeight="1" x14ac:dyDescent="0.2"/>
    <row r="1492" ht="14.25" hidden="1" customHeight="1" x14ac:dyDescent="0.2"/>
    <row r="1493" ht="14.25" hidden="1" customHeight="1" x14ac:dyDescent="0.2"/>
    <row r="1494" ht="14.25" hidden="1" customHeight="1" x14ac:dyDescent="0.2"/>
    <row r="1495" ht="14.25" hidden="1" customHeight="1" x14ac:dyDescent="0.2"/>
    <row r="1496" ht="14.25" hidden="1" customHeight="1" x14ac:dyDescent="0.2"/>
    <row r="1497" ht="14.25" hidden="1" customHeight="1" x14ac:dyDescent="0.2"/>
    <row r="1498" ht="14.25" hidden="1" customHeight="1" x14ac:dyDescent="0.2"/>
    <row r="1499" ht="14.25" hidden="1" customHeight="1" x14ac:dyDescent="0.2"/>
    <row r="1500" ht="14.25" hidden="1" customHeight="1" x14ac:dyDescent="0.2"/>
    <row r="1501" ht="14.25" hidden="1" customHeight="1" x14ac:dyDescent="0.2"/>
    <row r="1502" ht="14.25" hidden="1" customHeight="1" x14ac:dyDescent="0.2"/>
    <row r="1503" ht="14.25" hidden="1" customHeight="1" x14ac:dyDescent="0.2"/>
    <row r="1504" ht="14.25" hidden="1" customHeight="1" x14ac:dyDescent="0.2"/>
    <row r="1505" ht="14.25" hidden="1" customHeight="1" x14ac:dyDescent="0.2"/>
    <row r="1506" ht="14.25" hidden="1" customHeight="1" x14ac:dyDescent="0.2"/>
    <row r="1507" ht="14.25" hidden="1" customHeight="1" x14ac:dyDescent="0.2"/>
    <row r="1508" ht="14.25" hidden="1" customHeight="1" x14ac:dyDescent="0.2"/>
    <row r="1509" ht="14.25" hidden="1" customHeight="1" x14ac:dyDescent="0.2"/>
    <row r="1510" ht="14.25" hidden="1" customHeight="1" x14ac:dyDescent="0.2"/>
    <row r="1511" ht="14.25" hidden="1" customHeight="1" x14ac:dyDescent="0.2"/>
    <row r="1512" ht="14.25" hidden="1" customHeight="1" x14ac:dyDescent="0.2"/>
    <row r="1513" ht="14.25" hidden="1" customHeight="1" x14ac:dyDescent="0.2"/>
    <row r="1514" ht="14.25" hidden="1" customHeight="1" x14ac:dyDescent="0.2"/>
    <row r="1515" ht="14.25" hidden="1" customHeight="1" x14ac:dyDescent="0.2"/>
    <row r="1516" ht="14.25" hidden="1" customHeight="1" x14ac:dyDescent="0.2"/>
    <row r="1517" ht="14.25" hidden="1" customHeight="1" x14ac:dyDescent="0.2"/>
    <row r="1518" ht="14.25" hidden="1" customHeight="1" x14ac:dyDescent="0.2"/>
    <row r="1519" ht="14.25" hidden="1" customHeight="1" x14ac:dyDescent="0.2"/>
    <row r="1520" ht="14.25" hidden="1" customHeight="1" x14ac:dyDescent="0.2"/>
    <row r="1521" ht="14.25" hidden="1" customHeight="1" x14ac:dyDescent="0.2"/>
    <row r="1522" ht="14.25" hidden="1" customHeight="1" x14ac:dyDescent="0.2"/>
    <row r="1523" ht="14.25" hidden="1" customHeight="1" x14ac:dyDescent="0.2"/>
    <row r="1524" ht="14.25" hidden="1" customHeight="1" x14ac:dyDescent="0.2"/>
    <row r="1525" ht="14.25" hidden="1" customHeight="1" x14ac:dyDescent="0.2"/>
    <row r="1526" ht="14.25" hidden="1" customHeight="1" x14ac:dyDescent="0.2"/>
    <row r="1527" ht="14.25" hidden="1" customHeight="1" x14ac:dyDescent="0.2"/>
    <row r="1528" ht="14.25" hidden="1" customHeight="1" x14ac:dyDescent="0.2"/>
    <row r="1529" ht="14.25" hidden="1" customHeight="1" x14ac:dyDescent="0.2"/>
    <row r="1530" ht="14.25" hidden="1" customHeight="1" x14ac:dyDescent="0.2"/>
    <row r="1531" ht="14.25" hidden="1" customHeight="1" x14ac:dyDescent="0.2"/>
    <row r="1532" ht="14.25" hidden="1" customHeight="1" x14ac:dyDescent="0.2"/>
    <row r="1533" ht="14.25" hidden="1" customHeight="1" x14ac:dyDescent="0.2"/>
    <row r="1534" ht="14.25" hidden="1" customHeight="1" x14ac:dyDescent="0.2"/>
    <row r="1535" ht="14.25" hidden="1" customHeight="1" x14ac:dyDescent="0.2"/>
    <row r="1536" ht="14.25" hidden="1" customHeight="1" x14ac:dyDescent="0.2"/>
    <row r="1537" ht="14.25" hidden="1" customHeight="1" x14ac:dyDescent="0.2"/>
    <row r="1538" ht="14.25" hidden="1" customHeight="1" x14ac:dyDescent="0.2"/>
    <row r="1539" ht="14.25" hidden="1" customHeight="1" x14ac:dyDescent="0.2"/>
    <row r="1540" ht="14.25" hidden="1" customHeight="1" x14ac:dyDescent="0.2"/>
    <row r="1541" ht="14.25" hidden="1" customHeight="1" x14ac:dyDescent="0.2"/>
    <row r="1542" ht="14.25" hidden="1" customHeight="1" x14ac:dyDescent="0.2"/>
    <row r="1543" ht="14.25" hidden="1" customHeight="1" x14ac:dyDescent="0.2"/>
    <row r="1544" ht="14.25" hidden="1" customHeight="1" x14ac:dyDescent="0.2"/>
    <row r="1545" ht="14.25" hidden="1" customHeight="1" x14ac:dyDescent="0.2"/>
    <row r="1546" ht="14.25" hidden="1" customHeight="1" x14ac:dyDescent="0.2"/>
    <row r="1547" ht="14.25" hidden="1" customHeight="1" x14ac:dyDescent="0.2"/>
    <row r="1548" ht="14.25" hidden="1" customHeight="1" x14ac:dyDescent="0.2"/>
    <row r="1549" ht="14.25" hidden="1" customHeight="1" x14ac:dyDescent="0.2"/>
    <row r="1550" ht="14.25" hidden="1" customHeight="1" x14ac:dyDescent="0.2"/>
    <row r="1551" ht="14.25" hidden="1" customHeight="1" x14ac:dyDescent="0.2"/>
    <row r="1552" ht="14.25" hidden="1" customHeight="1" x14ac:dyDescent="0.2"/>
    <row r="1553" ht="14.25" hidden="1" customHeight="1" x14ac:dyDescent="0.2"/>
    <row r="1554" ht="14.25" hidden="1" customHeight="1" x14ac:dyDescent="0.2"/>
    <row r="1555" ht="14.25" hidden="1" customHeight="1" x14ac:dyDescent="0.2"/>
    <row r="1556" ht="14.25" hidden="1" customHeight="1" x14ac:dyDescent="0.2"/>
    <row r="1557" ht="14.25" hidden="1" customHeight="1" x14ac:dyDescent="0.2"/>
    <row r="1558" ht="14.25" hidden="1" customHeight="1" x14ac:dyDescent="0.2"/>
    <row r="1559" ht="14.25" hidden="1" customHeight="1" x14ac:dyDescent="0.2"/>
    <row r="1560" ht="14.25" hidden="1" customHeight="1" x14ac:dyDescent="0.2"/>
    <row r="1561" ht="14.25" hidden="1" customHeight="1" x14ac:dyDescent="0.2"/>
    <row r="1562" ht="14.25" hidden="1" customHeight="1" x14ac:dyDescent="0.2"/>
    <row r="1563" ht="14.25" hidden="1" customHeight="1" x14ac:dyDescent="0.2"/>
    <row r="1564" ht="14.25" hidden="1" customHeight="1" x14ac:dyDescent="0.2"/>
    <row r="1565" ht="14.25" hidden="1" customHeight="1" x14ac:dyDescent="0.2"/>
    <row r="1566" ht="14.25" hidden="1" customHeight="1" x14ac:dyDescent="0.2"/>
    <row r="1567" ht="14.25" hidden="1" customHeight="1" x14ac:dyDescent="0.2"/>
    <row r="1568" ht="14.25" hidden="1" customHeight="1" x14ac:dyDescent="0.2"/>
    <row r="1569" ht="14.25" hidden="1" customHeight="1" x14ac:dyDescent="0.2"/>
    <row r="1570" ht="14.25" hidden="1" customHeight="1" x14ac:dyDescent="0.2"/>
    <row r="1571" ht="14.25" hidden="1" customHeight="1" x14ac:dyDescent="0.2"/>
    <row r="1572" ht="14.25" hidden="1" customHeight="1" x14ac:dyDescent="0.2"/>
    <row r="1573" ht="14.25" hidden="1" customHeight="1" x14ac:dyDescent="0.2"/>
    <row r="1574" ht="14.25" hidden="1" customHeight="1" x14ac:dyDescent="0.2"/>
    <row r="1575" ht="14.25" hidden="1" customHeight="1" x14ac:dyDescent="0.2"/>
    <row r="1576" ht="14.25" hidden="1" customHeight="1" x14ac:dyDescent="0.2"/>
    <row r="1577" ht="14.25" hidden="1" customHeight="1" x14ac:dyDescent="0.2"/>
    <row r="1578" ht="14.25" hidden="1" customHeight="1" x14ac:dyDescent="0.2"/>
    <row r="1579" ht="14.25" hidden="1" customHeight="1" x14ac:dyDescent="0.2"/>
    <row r="1580" ht="14.25" hidden="1" customHeight="1" x14ac:dyDescent="0.2"/>
    <row r="1581" ht="14.25" hidden="1" customHeight="1" x14ac:dyDescent="0.2"/>
    <row r="1582" ht="14.25" hidden="1" customHeight="1" x14ac:dyDescent="0.2"/>
    <row r="1583" ht="14.25" hidden="1" customHeight="1" x14ac:dyDescent="0.2"/>
    <row r="1584" ht="14.25" hidden="1" customHeight="1" x14ac:dyDescent="0.2"/>
    <row r="1585" ht="14.25" hidden="1" customHeight="1" x14ac:dyDescent="0.2"/>
    <row r="1586" ht="14.25" hidden="1" customHeight="1" x14ac:dyDescent="0.2"/>
    <row r="1587" ht="14.25" hidden="1" customHeight="1" x14ac:dyDescent="0.2"/>
    <row r="1588" ht="14.25" hidden="1" customHeight="1" x14ac:dyDescent="0.2"/>
    <row r="1589" ht="14.25" hidden="1" customHeight="1" x14ac:dyDescent="0.2"/>
    <row r="1590" ht="14.25" hidden="1" customHeight="1" x14ac:dyDescent="0.2"/>
    <row r="1591" ht="14.25" hidden="1" customHeight="1" x14ac:dyDescent="0.2"/>
    <row r="1592" ht="14.25" hidden="1" customHeight="1" x14ac:dyDescent="0.2"/>
    <row r="1593" ht="14.25" hidden="1" customHeight="1" x14ac:dyDescent="0.2"/>
    <row r="1594" ht="14.25" hidden="1" customHeight="1" x14ac:dyDescent="0.2"/>
    <row r="1595" ht="14.25" hidden="1" customHeight="1" x14ac:dyDescent="0.2"/>
    <row r="1596" ht="14.25" hidden="1" customHeight="1" x14ac:dyDescent="0.2"/>
    <row r="1597" ht="14.25" hidden="1" customHeight="1" x14ac:dyDescent="0.2"/>
    <row r="1598" ht="14.25" hidden="1" customHeight="1" x14ac:dyDescent="0.2"/>
    <row r="1599" ht="14.25" hidden="1" customHeight="1" x14ac:dyDescent="0.2"/>
    <row r="1600" ht="14.25" hidden="1" customHeight="1" x14ac:dyDescent="0.2"/>
    <row r="1601" ht="14.25" hidden="1" customHeight="1" x14ac:dyDescent="0.2"/>
    <row r="1602" ht="14.25" hidden="1" customHeight="1" x14ac:dyDescent="0.2"/>
    <row r="1603" ht="14.25" hidden="1" customHeight="1" x14ac:dyDescent="0.2"/>
    <row r="1604" ht="14.25" hidden="1" customHeight="1" x14ac:dyDescent="0.2"/>
    <row r="1605" ht="14.25" hidden="1" customHeight="1" x14ac:dyDescent="0.2"/>
    <row r="1606" ht="14.25" hidden="1" customHeight="1" x14ac:dyDescent="0.2"/>
    <row r="1607" ht="14.25" hidden="1" customHeight="1" x14ac:dyDescent="0.2"/>
    <row r="1608" ht="14.25" hidden="1" customHeight="1" x14ac:dyDescent="0.2"/>
    <row r="1609" ht="14.25" hidden="1" customHeight="1" x14ac:dyDescent="0.2"/>
    <row r="1610" ht="14.25" hidden="1" customHeight="1" x14ac:dyDescent="0.2"/>
    <row r="1611" ht="14.25" hidden="1" customHeight="1" x14ac:dyDescent="0.2"/>
    <row r="1612" ht="14.25" hidden="1" customHeight="1" x14ac:dyDescent="0.2"/>
    <row r="1613" ht="14.25" hidden="1" customHeight="1" x14ac:dyDescent="0.2"/>
    <row r="1614" ht="14.25" hidden="1" customHeight="1" x14ac:dyDescent="0.2"/>
    <row r="1615" ht="14.25" hidden="1" customHeight="1" x14ac:dyDescent="0.2"/>
    <row r="1616" ht="14.25" hidden="1" customHeight="1" x14ac:dyDescent="0.2"/>
    <row r="1617" ht="14.25" hidden="1" customHeight="1" x14ac:dyDescent="0.2"/>
    <row r="1618" ht="14.25" hidden="1" customHeight="1" x14ac:dyDescent="0.2"/>
    <row r="1619" ht="14.25" hidden="1" customHeight="1" x14ac:dyDescent="0.2"/>
    <row r="1620" ht="14.25" hidden="1" customHeight="1" x14ac:dyDescent="0.2"/>
    <row r="1621" ht="14.25" hidden="1" customHeight="1" x14ac:dyDescent="0.2"/>
    <row r="1622" ht="14.25" hidden="1" customHeight="1" x14ac:dyDescent="0.2"/>
    <row r="1623" ht="14.25" hidden="1" customHeight="1" x14ac:dyDescent="0.2"/>
    <row r="1624" ht="14.25" hidden="1" customHeight="1" x14ac:dyDescent="0.2"/>
    <row r="1625" ht="14.25" hidden="1" customHeight="1" x14ac:dyDescent="0.2"/>
    <row r="1626" ht="14.25" hidden="1" customHeight="1" x14ac:dyDescent="0.2"/>
    <row r="1627" ht="14.25" hidden="1" customHeight="1" x14ac:dyDescent="0.2"/>
    <row r="1628" ht="14.25" hidden="1" customHeight="1" x14ac:dyDescent="0.2"/>
    <row r="1629" ht="14.25" hidden="1" customHeight="1" x14ac:dyDescent="0.2"/>
    <row r="1630" ht="14.25" hidden="1" customHeight="1" x14ac:dyDescent="0.2"/>
    <row r="1631" ht="14.25" hidden="1" customHeight="1" x14ac:dyDescent="0.2"/>
    <row r="1632" ht="14.25" hidden="1" customHeight="1" x14ac:dyDescent="0.2"/>
    <row r="1633" ht="14.25" hidden="1" customHeight="1" x14ac:dyDescent="0.2"/>
    <row r="1634" ht="14.25" hidden="1" customHeight="1" x14ac:dyDescent="0.2"/>
    <row r="1635" ht="14.25" hidden="1" customHeight="1" x14ac:dyDescent="0.2"/>
    <row r="1636" ht="14.25" hidden="1" customHeight="1" x14ac:dyDescent="0.2"/>
    <row r="1637" ht="14.25" hidden="1" customHeight="1" x14ac:dyDescent="0.2"/>
    <row r="1638" ht="14.25" hidden="1" customHeight="1" x14ac:dyDescent="0.2"/>
    <row r="1639" ht="14.25" hidden="1" customHeight="1" x14ac:dyDescent="0.2"/>
    <row r="1640" ht="14.25" hidden="1" customHeight="1" x14ac:dyDescent="0.2"/>
    <row r="1641" ht="14.25" hidden="1" customHeight="1" x14ac:dyDescent="0.2"/>
    <row r="1642" ht="14.25" hidden="1" customHeight="1" x14ac:dyDescent="0.2"/>
    <row r="1643" ht="14.25" hidden="1" customHeight="1" x14ac:dyDescent="0.2"/>
    <row r="1644" ht="14.25" hidden="1" customHeight="1" x14ac:dyDescent="0.2"/>
    <row r="1645" ht="14.25" hidden="1" customHeight="1" x14ac:dyDescent="0.2"/>
    <row r="1646" ht="14.25" hidden="1" customHeight="1" x14ac:dyDescent="0.2"/>
    <row r="1647" ht="14.25" hidden="1" customHeight="1" x14ac:dyDescent="0.2"/>
    <row r="1648" ht="14.25" hidden="1" customHeight="1" x14ac:dyDescent="0.2"/>
    <row r="1649" ht="14.25" hidden="1" customHeight="1" x14ac:dyDescent="0.2"/>
    <row r="1650" ht="14.25" hidden="1" customHeight="1" x14ac:dyDescent="0.2"/>
    <row r="1651" ht="14.25" hidden="1" customHeight="1" x14ac:dyDescent="0.2"/>
    <row r="1652" ht="14.25" hidden="1" customHeight="1" x14ac:dyDescent="0.2"/>
    <row r="1653" ht="14.25" hidden="1" customHeight="1" x14ac:dyDescent="0.2"/>
    <row r="1654" ht="14.25" hidden="1" customHeight="1" x14ac:dyDescent="0.2"/>
    <row r="1655" ht="14.25" hidden="1" customHeight="1" x14ac:dyDescent="0.2"/>
    <row r="1656" ht="14.25" hidden="1" customHeight="1" x14ac:dyDescent="0.2"/>
    <row r="1657" ht="14.25" hidden="1" customHeight="1" x14ac:dyDescent="0.2"/>
    <row r="1658" ht="14.25" hidden="1" customHeight="1" x14ac:dyDescent="0.2"/>
    <row r="1659" ht="14.25" hidden="1" customHeight="1" x14ac:dyDescent="0.2"/>
    <row r="1660" ht="14.25" hidden="1" customHeight="1" x14ac:dyDescent="0.2"/>
    <row r="1661" ht="14.25" hidden="1" customHeight="1" x14ac:dyDescent="0.2"/>
    <row r="1662" ht="14.25" hidden="1" customHeight="1" x14ac:dyDescent="0.2"/>
    <row r="1663" ht="14.25" hidden="1" customHeight="1" x14ac:dyDescent="0.2"/>
    <row r="1664" ht="14.25" hidden="1" customHeight="1" x14ac:dyDescent="0.2"/>
    <row r="1665" ht="14.25" hidden="1" customHeight="1" x14ac:dyDescent="0.2"/>
    <row r="1666" ht="14.25" hidden="1" customHeight="1" x14ac:dyDescent="0.2"/>
    <row r="1667" ht="14.25" hidden="1" customHeight="1" x14ac:dyDescent="0.2"/>
    <row r="1668" ht="14.25" hidden="1" customHeight="1" x14ac:dyDescent="0.2"/>
    <row r="1669" ht="14.25" hidden="1" customHeight="1" x14ac:dyDescent="0.2"/>
    <row r="1670" ht="14.25" hidden="1" customHeight="1" x14ac:dyDescent="0.2"/>
    <row r="1671" ht="14.25" hidden="1" customHeight="1" x14ac:dyDescent="0.2"/>
    <row r="1672" ht="14.25" hidden="1" customHeight="1" x14ac:dyDescent="0.2"/>
    <row r="1673" ht="14.25" hidden="1" customHeight="1" x14ac:dyDescent="0.2"/>
    <row r="1674" ht="14.25" hidden="1" customHeight="1" x14ac:dyDescent="0.2"/>
    <row r="1675" ht="14.25" hidden="1" customHeight="1" x14ac:dyDescent="0.2"/>
    <row r="1676" ht="14.25" hidden="1" customHeight="1" x14ac:dyDescent="0.2"/>
    <row r="1677" ht="14.25" hidden="1" customHeight="1" x14ac:dyDescent="0.2"/>
    <row r="1678" ht="14.25" hidden="1" customHeight="1" x14ac:dyDescent="0.2"/>
    <row r="1679" ht="14.25" hidden="1" customHeight="1" x14ac:dyDescent="0.2"/>
    <row r="1680" ht="14.25" hidden="1" customHeight="1" x14ac:dyDescent="0.2"/>
    <row r="1681" ht="14.25" hidden="1" customHeight="1" x14ac:dyDescent="0.2"/>
    <row r="1682" ht="14.25" hidden="1" customHeight="1" x14ac:dyDescent="0.2"/>
    <row r="1683" ht="14.25" hidden="1" customHeight="1" x14ac:dyDescent="0.2"/>
    <row r="1684" ht="14.25" hidden="1" customHeight="1" x14ac:dyDescent="0.2"/>
    <row r="1685" ht="14.25" hidden="1" customHeight="1" x14ac:dyDescent="0.2"/>
    <row r="1686" ht="14.25" hidden="1" customHeight="1" x14ac:dyDescent="0.2"/>
    <row r="1687" ht="14.25" hidden="1" customHeight="1" x14ac:dyDescent="0.2"/>
    <row r="1688" ht="14.25" hidden="1" customHeight="1" x14ac:dyDescent="0.2"/>
    <row r="1689" ht="14.25" hidden="1" customHeight="1" x14ac:dyDescent="0.2"/>
    <row r="1690" ht="14.25" hidden="1" customHeight="1" x14ac:dyDescent="0.2"/>
    <row r="1691" ht="14.25" hidden="1" customHeight="1" x14ac:dyDescent="0.2"/>
    <row r="1692" ht="14.25" hidden="1" customHeight="1" x14ac:dyDescent="0.2"/>
    <row r="1693" ht="14.25" hidden="1" customHeight="1" x14ac:dyDescent="0.2"/>
    <row r="1694" ht="14.25" hidden="1" customHeight="1" x14ac:dyDescent="0.2"/>
    <row r="1695" ht="14.25" hidden="1" customHeight="1" x14ac:dyDescent="0.2"/>
    <row r="1696" ht="14.25" hidden="1" customHeight="1" x14ac:dyDescent="0.2"/>
    <row r="1697" ht="14.25" hidden="1" customHeight="1" x14ac:dyDescent="0.2"/>
    <row r="1698" ht="14.25" hidden="1" customHeight="1" x14ac:dyDescent="0.2"/>
    <row r="1699" ht="14.25" hidden="1" customHeight="1" x14ac:dyDescent="0.2"/>
    <row r="1700" ht="14.25" hidden="1" customHeight="1" x14ac:dyDescent="0.2"/>
    <row r="1701" ht="14.25" hidden="1" customHeight="1" x14ac:dyDescent="0.2"/>
    <row r="1702" ht="14.25" hidden="1" customHeight="1" x14ac:dyDescent="0.2"/>
    <row r="1703" ht="14.25" hidden="1" customHeight="1" x14ac:dyDescent="0.2"/>
    <row r="1704" ht="14.25" hidden="1" customHeight="1" x14ac:dyDescent="0.2"/>
    <row r="1705" ht="14.25" hidden="1" customHeight="1" x14ac:dyDescent="0.2"/>
    <row r="1706" ht="14.25" hidden="1" customHeight="1" x14ac:dyDescent="0.2"/>
    <row r="1707" ht="14.25" hidden="1" customHeight="1" x14ac:dyDescent="0.2"/>
    <row r="1708" ht="14.25" hidden="1" customHeight="1" x14ac:dyDescent="0.2"/>
    <row r="1709" ht="14.25" hidden="1" customHeight="1" x14ac:dyDescent="0.2"/>
    <row r="1710" ht="14.25" hidden="1" customHeight="1" x14ac:dyDescent="0.2"/>
    <row r="1711" ht="14.25" hidden="1" customHeight="1" x14ac:dyDescent="0.2"/>
    <row r="1712" ht="14.25" hidden="1" customHeight="1" x14ac:dyDescent="0.2"/>
    <row r="1713" ht="14.25" hidden="1" customHeight="1" x14ac:dyDescent="0.2"/>
    <row r="1714" ht="14.25" hidden="1" customHeight="1" x14ac:dyDescent="0.2"/>
    <row r="1715" ht="14.25" hidden="1" customHeight="1" x14ac:dyDescent="0.2"/>
    <row r="1716" ht="14.25" hidden="1" customHeight="1" x14ac:dyDescent="0.2"/>
    <row r="1717" ht="14.25" hidden="1" customHeight="1" x14ac:dyDescent="0.2"/>
    <row r="1718" ht="14.25" hidden="1" customHeight="1" x14ac:dyDescent="0.2"/>
    <row r="1719" ht="14.25" hidden="1" customHeight="1" x14ac:dyDescent="0.2"/>
    <row r="1720" ht="14.25" hidden="1" customHeight="1" x14ac:dyDescent="0.2"/>
    <row r="1721" ht="14.25" hidden="1" customHeight="1" x14ac:dyDescent="0.2"/>
    <row r="1722" ht="14.25" hidden="1" customHeight="1" x14ac:dyDescent="0.2"/>
    <row r="1723" ht="14.25" hidden="1" customHeight="1" x14ac:dyDescent="0.2"/>
    <row r="1724" ht="14.25" hidden="1" customHeight="1" x14ac:dyDescent="0.2"/>
    <row r="1725" ht="14.25" hidden="1" customHeight="1" x14ac:dyDescent="0.2"/>
    <row r="1726" ht="14.25" hidden="1" customHeight="1" x14ac:dyDescent="0.2"/>
    <row r="1727" ht="14.25" hidden="1" customHeight="1" x14ac:dyDescent="0.2"/>
    <row r="1728" ht="14.25" hidden="1" customHeight="1" x14ac:dyDescent="0.2"/>
    <row r="1729" ht="14.25" hidden="1" customHeight="1" x14ac:dyDescent="0.2"/>
    <row r="1730" ht="14.25" hidden="1" customHeight="1" x14ac:dyDescent="0.2"/>
    <row r="1731" ht="14.25" hidden="1" customHeight="1" x14ac:dyDescent="0.2"/>
    <row r="1732" ht="14.25" hidden="1" customHeight="1" x14ac:dyDescent="0.2"/>
    <row r="1733" ht="14.25" hidden="1" customHeight="1" x14ac:dyDescent="0.2"/>
    <row r="1734" ht="14.25" hidden="1" customHeight="1" x14ac:dyDescent="0.2"/>
    <row r="1735" ht="14.25" hidden="1" customHeight="1" x14ac:dyDescent="0.2"/>
    <row r="1736" ht="14.25" hidden="1" customHeight="1" x14ac:dyDescent="0.2"/>
    <row r="1737" ht="14.25" hidden="1" customHeight="1" x14ac:dyDescent="0.2"/>
    <row r="1738" ht="14.25" hidden="1" customHeight="1" x14ac:dyDescent="0.2"/>
    <row r="1739" ht="14.25" hidden="1" customHeight="1" x14ac:dyDescent="0.2"/>
    <row r="1740" ht="14.25" hidden="1" customHeight="1" x14ac:dyDescent="0.2"/>
    <row r="1741" ht="14.25" hidden="1" customHeight="1" x14ac:dyDescent="0.2"/>
    <row r="1742" ht="14.25" hidden="1" customHeight="1" x14ac:dyDescent="0.2"/>
    <row r="1743" ht="14.25" hidden="1" customHeight="1" x14ac:dyDescent="0.2"/>
    <row r="1744" ht="14.25" hidden="1" customHeight="1" x14ac:dyDescent="0.2"/>
    <row r="1745" ht="14.25" hidden="1" customHeight="1" x14ac:dyDescent="0.2"/>
    <row r="1746" ht="14.25" hidden="1" customHeight="1" x14ac:dyDescent="0.2"/>
    <row r="1747" ht="14.25" hidden="1" customHeight="1" x14ac:dyDescent="0.2"/>
    <row r="1748" ht="14.25" hidden="1" customHeight="1" x14ac:dyDescent="0.2"/>
    <row r="1749" ht="14.25" hidden="1" customHeight="1" x14ac:dyDescent="0.2"/>
    <row r="1750" ht="14.25" hidden="1" customHeight="1" x14ac:dyDescent="0.2"/>
    <row r="1751" ht="14.25" hidden="1" customHeight="1" x14ac:dyDescent="0.2"/>
    <row r="1752" ht="14.25" hidden="1" customHeight="1" x14ac:dyDescent="0.2"/>
    <row r="1753" ht="14.25" hidden="1" customHeight="1" x14ac:dyDescent="0.2"/>
    <row r="1754" ht="14.25" hidden="1" customHeight="1" x14ac:dyDescent="0.2"/>
    <row r="1755" ht="14.25" hidden="1" customHeight="1" x14ac:dyDescent="0.2"/>
    <row r="1756" ht="14.25" hidden="1" customHeight="1" x14ac:dyDescent="0.2"/>
    <row r="1757" ht="14.25" hidden="1" customHeight="1" x14ac:dyDescent="0.2"/>
    <row r="1758" ht="14.25" hidden="1" customHeight="1" x14ac:dyDescent="0.2"/>
    <row r="1759" ht="14.25" hidden="1" customHeight="1" x14ac:dyDescent="0.2"/>
    <row r="1760" ht="14.25" hidden="1" customHeight="1" x14ac:dyDescent="0.2"/>
    <row r="1761" ht="14.25" hidden="1" customHeight="1" x14ac:dyDescent="0.2"/>
    <row r="1762" ht="14.25" hidden="1" customHeight="1" x14ac:dyDescent="0.2"/>
    <row r="1763" ht="14.25" hidden="1" customHeight="1" x14ac:dyDescent="0.2"/>
    <row r="1764" ht="14.25" hidden="1" customHeight="1" x14ac:dyDescent="0.2"/>
    <row r="1765" ht="14.25" hidden="1" customHeight="1" x14ac:dyDescent="0.2"/>
    <row r="1766" ht="14.25" hidden="1" customHeight="1" x14ac:dyDescent="0.2"/>
    <row r="1767" ht="14.25" hidden="1" customHeight="1" x14ac:dyDescent="0.2"/>
    <row r="1768" ht="14.25" hidden="1" customHeight="1" x14ac:dyDescent="0.2"/>
    <row r="1769" ht="14.25" hidden="1" customHeight="1" x14ac:dyDescent="0.2"/>
    <row r="1770" ht="14.25" hidden="1" customHeight="1" x14ac:dyDescent="0.2"/>
    <row r="1771" ht="14.25" hidden="1" customHeight="1" x14ac:dyDescent="0.2"/>
    <row r="1772" ht="14.25" hidden="1" customHeight="1" x14ac:dyDescent="0.2"/>
    <row r="1773" ht="14.25" hidden="1" customHeight="1" x14ac:dyDescent="0.2"/>
    <row r="1774" ht="14.25" hidden="1" customHeight="1" x14ac:dyDescent="0.2"/>
    <row r="1775" ht="14.25" hidden="1" customHeight="1" x14ac:dyDescent="0.2"/>
    <row r="1776" ht="14.25" hidden="1" customHeight="1" x14ac:dyDescent="0.2"/>
    <row r="1777" ht="14.25" hidden="1" customHeight="1" x14ac:dyDescent="0.2"/>
    <row r="1778" ht="14.25" hidden="1" customHeight="1" x14ac:dyDescent="0.2"/>
    <row r="1779" ht="14.25" hidden="1" customHeight="1" x14ac:dyDescent="0.2"/>
    <row r="1780" ht="14.25" hidden="1" customHeight="1" x14ac:dyDescent="0.2"/>
    <row r="1781" ht="14.25" hidden="1" customHeight="1" x14ac:dyDescent="0.2"/>
    <row r="1782" ht="14.25" hidden="1" customHeight="1" x14ac:dyDescent="0.2"/>
    <row r="1783" ht="14.25" hidden="1" customHeight="1" x14ac:dyDescent="0.2"/>
    <row r="1784" ht="14.25" hidden="1" customHeight="1" x14ac:dyDescent="0.2"/>
    <row r="1785" ht="14.25" hidden="1" customHeight="1" x14ac:dyDescent="0.2"/>
    <row r="1786" ht="14.25" hidden="1" customHeight="1" x14ac:dyDescent="0.2"/>
    <row r="1787" ht="14.25" hidden="1" customHeight="1" x14ac:dyDescent="0.2"/>
    <row r="1788" ht="14.25" hidden="1" customHeight="1" x14ac:dyDescent="0.2"/>
    <row r="1789" ht="14.25" hidden="1" customHeight="1" x14ac:dyDescent="0.2"/>
    <row r="1790" ht="14.25" hidden="1" customHeight="1" x14ac:dyDescent="0.2"/>
    <row r="1791" ht="14.25" hidden="1" customHeight="1" x14ac:dyDescent="0.2"/>
    <row r="1792" ht="14.25" hidden="1" customHeight="1" x14ac:dyDescent="0.2"/>
    <row r="1793" ht="14.25" hidden="1" customHeight="1" x14ac:dyDescent="0.2"/>
    <row r="1794" ht="14.25" hidden="1" customHeight="1" x14ac:dyDescent="0.2"/>
    <row r="1795" ht="14.25" hidden="1" customHeight="1" x14ac:dyDescent="0.2"/>
    <row r="1796" ht="14.25" hidden="1" customHeight="1" x14ac:dyDescent="0.2"/>
    <row r="1797" ht="14.25" hidden="1" customHeight="1" x14ac:dyDescent="0.2"/>
    <row r="1798" ht="14.25" hidden="1" customHeight="1" x14ac:dyDescent="0.2"/>
    <row r="1799" ht="14.25" hidden="1" customHeight="1" x14ac:dyDescent="0.2"/>
    <row r="1800" ht="14.25" hidden="1" customHeight="1" x14ac:dyDescent="0.2"/>
    <row r="1801" ht="14.25" hidden="1" customHeight="1" x14ac:dyDescent="0.2"/>
    <row r="1802" ht="14.25" hidden="1" customHeight="1" x14ac:dyDescent="0.2"/>
    <row r="1803" ht="14.25" hidden="1" customHeight="1" x14ac:dyDescent="0.2"/>
    <row r="1804" ht="14.25" hidden="1" customHeight="1" x14ac:dyDescent="0.2"/>
    <row r="1805" ht="14.25" hidden="1" customHeight="1" x14ac:dyDescent="0.2"/>
    <row r="1806" ht="14.25" hidden="1" customHeight="1" x14ac:dyDescent="0.2"/>
    <row r="1807" ht="14.25" hidden="1" customHeight="1" x14ac:dyDescent="0.2"/>
    <row r="1808" ht="14.25" hidden="1" customHeight="1" x14ac:dyDescent="0.2"/>
    <row r="1809" ht="14.25" hidden="1" customHeight="1" x14ac:dyDescent="0.2"/>
    <row r="1810" ht="14.25" hidden="1" customHeight="1" x14ac:dyDescent="0.2"/>
    <row r="1811" ht="14.25" hidden="1" customHeight="1" x14ac:dyDescent="0.2"/>
    <row r="1812" ht="14.25" hidden="1" customHeight="1" x14ac:dyDescent="0.2"/>
    <row r="1813" ht="14.25" hidden="1" customHeight="1" x14ac:dyDescent="0.2"/>
    <row r="1814" ht="14.25" hidden="1" customHeight="1" x14ac:dyDescent="0.2"/>
    <row r="1815" ht="14.25" hidden="1" customHeight="1" x14ac:dyDescent="0.2"/>
    <row r="1816" ht="14.25" hidden="1" customHeight="1" x14ac:dyDescent="0.2"/>
    <row r="1817" ht="14.25" hidden="1" customHeight="1" x14ac:dyDescent="0.2"/>
    <row r="1818" ht="14.25" hidden="1" customHeight="1" x14ac:dyDescent="0.2"/>
    <row r="1819" ht="14.25" hidden="1" customHeight="1" x14ac:dyDescent="0.2"/>
    <row r="1820" ht="14.25" hidden="1" customHeight="1" x14ac:dyDescent="0.2"/>
    <row r="1821" ht="14.25" hidden="1" customHeight="1" x14ac:dyDescent="0.2"/>
    <row r="1822" ht="14.25" hidden="1" customHeight="1" x14ac:dyDescent="0.2"/>
    <row r="1823" ht="14.25" hidden="1" customHeight="1" x14ac:dyDescent="0.2"/>
    <row r="1824" ht="14.25" hidden="1" customHeight="1" x14ac:dyDescent="0.2"/>
    <row r="1825" ht="14.25" hidden="1" customHeight="1" x14ac:dyDescent="0.2"/>
    <row r="1826" ht="14.25" hidden="1" customHeight="1" x14ac:dyDescent="0.2"/>
    <row r="1827" ht="14.25" hidden="1" customHeight="1" x14ac:dyDescent="0.2"/>
    <row r="1828" ht="14.25" hidden="1" customHeight="1" x14ac:dyDescent="0.2"/>
    <row r="1829" ht="14.25" hidden="1" customHeight="1" x14ac:dyDescent="0.2"/>
    <row r="1830" ht="14.25" hidden="1" customHeight="1" x14ac:dyDescent="0.2"/>
    <row r="1831" ht="14.25" hidden="1" customHeight="1" x14ac:dyDescent="0.2"/>
    <row r="1832" ht="14.25" hidden="1" customHeight="1" x14ac:dyDescent="0.2"/>
    <row r="1833" ht="14.25" hidden="1" customHeight="1" x14ac:dyDescent="0.2"/>
    <row r="1834" ht="14.25" hidden="1" customHeight="1" x14ac:dyDescent="0.2"/>
    <row r="1835" ht="14.25" hidden="1" customHeight="1" x14ac:dyDescent="0.2"/>
    <row r="1836" ht="14.25" hidden="1" customHeight="1" x14ac:dyDescent="0.2"/>
    <row r="1837" ht="14.25" hidden="1" customHeight="1" x14ac:dyDescent="0.2"/>
    <row r="1838" ht="14.25" hidden="1" customHeight="1" x14ac:dyDescent="0.2"/>
    <row r="1839" ht="14.25" hidden="1" customHeight="1" x14ac:dyDescent="0.2"/>
    <row r="1840" ht="14.25" hidden="1" customHeight="1" x14ac:dyDescent="0.2"/>
    <row r="1841" ht="14.25" hidden="1" customHeight="1" x14ac:dyDescent="0.2"/>
    <row r="1842" ht="14.25" hidden="1" customHeight="1" x14ac:dyDescent="0.2"/>
    <row r="1843" ht="14.25" hidden="1" customHeight="1" x14ac:dyDescent="0.2"/>
    <row r="1844" ht="14.25" hidden="1" customHeight="1" x14ac:dyDescent="0.2"/>
    <row r="1845" ht="14.25" hidden="1" customHeight="1" x14ac:dyDescent="0.2"/>
    <row r="1846" ht="14.25" hidden="1" customHeight="1" x14ac:dyDescent="0.2"/>
    <row r="1847" ht="14.25" hidden="1" customHeight="1" x14ac:dyDescent="0.2"/>
    <row r="1848" ht="14.25" hidden="1" customHeight="1" x14ac:dyDescent="0.2"/>
    <row r="1849" ht="14.25" hidden="1" customHeight="1" x14ac:dyDescent="0.2"/>
    <row r="1850" ht="14.25" hidden="1" customHeight="1" x14ac:dyDescent="0.2"/>
    <row r="1851" ht="14.25" hidden="1" customHeight="1" x14ac:dyDescent="0.2"/>
    <row r="1852" ht="14.25" hidden="1" customHeight="1" x14ac:dyDescent="0.2"/>
    <row r="1853" ht="14.25" hidden="1" customHeight="1" x14ac:dyDescent="0.2"/>
    <row r="1854" ht="14.25" hidden="1" customHeight="1" x14ac:dyDescent="0.2"/>
    <row r="1855" ht="14.25" hidden="1" customHeight="1" x14ac:dyDescent="0.2"/>
    <row r="1856" ht="14.25" hidden="1" customHeight="1" x14ac:dyDescent="0.2"/>
    <row r="1857" ht="14.25" hidden="1" customHeight="1" x14ac:dyDescent="0.2"/>
    <row r="1858" ht="14.25" hidden="1" customHeight="1" x14ac:dyDescent="0.2"/>
    <row r="1859" ht="14.25" hidden="1" customHeight="1" x14ac:dyDescent="0.2"/>
    <row r="1860" ht="14.25" hidden="1" customHeight="1" x14ac:dyDescent="0.2"/>
    <row r="1861" ht="14.25" hidden="1" customHeight="1" x14ac:dyDescent="0.2"/>
    <row r="1862" ht="14.25" hidden="1" customHeight="1" x14ac:dyDescent="0.2"/>
    <row r="1863" ht="14.25" hidden="1" customHeight="1" x14ac:dyDescent="0.2"/>
    <row r="1864" ht="14.25" hidden="1" customHeight="1" x14ac:dyDescent="0.2"/>
    <row r="1865" ht="14.25" hidden="1" customHeight="1" x14ac:dyDescent="0.2"/>
    <row r="1866" ht="14.25" hidden="1" customHeight="1" x14ac:dyDescent="0.2"/>
    <row r="1867" ht="14.25" hidden="1" customHeight="1" x14ac:dyDescent="0.2"/>
    <row r="1868" ht="14.25" hidden="1" customHeight="1" x14ac:dyDescent="0.2"/>
    <row r="1869" ht="14.25" hidden="1" customHeight="1" x14ac:dyDescent="0.2"/>
    <row r="1870" ht="14.25" hidden="1" customHeight="1" x14ac:dyDescent="0.2"/>
    <row r="1871" ht="14.25" hidden="1" customHeight="1" x14ac:dyDescent="0.2"/>
    <row r="1872" ht="14.25" hidden="1" customHeight="1" x14ac:dyDescent="0.2"/>
    <row r="1873" ht="14.25" hidden="1" customHeight="1" x14ac:dyDescent="0.2"/>
    <row r="1874" ht="14.25" hidden="1" customHeight="1" x14ac:dyDescent="0.2"/>
    <row r="1875" ht="14.25" hidden="1" customHeight="1" x14ac:dyDescent="0.2"/>
    <row r="1876" ht="14.25" hidden="1" customHeight="1" x14ac:dyDescent="0.2"/>
    <row r="1877" ht="14.25" hidden="1" customHeight="1" x14ac:dyDescent="0.2"/>
    <row r="1878" ht="14.25" hidden="1" customHeight="1" x14ac:dyDescent="0.2"/>
    <row r="1879" ht="14.25" hidden="1" customHeight="1" x14ac:dyDescent="0.2"/>
    <row r="1880" ht="14.25" hidden="1" customHeight="1" x14ac:dyDescent="0.2"/>
    <row r="1881" ht="14.25" hidden="1" customHeight="1" x14ac:dyDescent="0.2"/>
    <row r="1882" ht="14.25" hidden="1" customHeight="1" x14ac:dyDescent="0.2"/>
    <row r="1883" ht="14.25" hidden="1" customHeight="1" x14ac:dyDescent="0.2"/>
    <row r="1884" ht="14.25" hidden="1" customHeight="1" x14ac:dyDescent="0.2"/>
    <row r="1885" ht="14.25" hidden="1" customHeight="1" x14ac:dyDescent="0.2"/>
    <row r="1886" ht="14.25" hidden="1" customHeight="1" x14ac:dyDescent="0.2"/>
    <row r="1887" ht="14.25" hidden="1" customHeight="1" x14ac:dyDescent="0.2"/>
    <row r="1888" ht="14.25" hidden="1" customHeight="1" x14ac:dyDescent="0.2"/>
    <row r="1889" ht="14.25" hidden="1" customHeight="1" x14ac:dyDescent="0.2"/>
    <row r="1890" ht="14.25" hidden="1" customHeight="1" x14ac:dyDescent="0.2"/>
    <row r="1891" ht="14.25" hidden="1" customHeight="1" x14ac:dyDescent="0.2"/>
    <row r="1892" ht="14.25" hidden="1" customHeight="1" x14ac:dyDescent="0.2"/>
    <row r="1893" ht="14.25" hidden="1" customHeight="1" x14ac:dyDescent="0.2"/>
    <row r="1894" ht="14.25" hidden="1" customHeight="1" x14ac:dyDescent="0.2"/>
    <row r="1895" ht="14.25" hidden="1" customHeight="1" x14ac:dyDescent="0.2"/>
    <row r="1896" ht="14.25" hidden="1" customHeight="1" x14ac:dyDescent="0.2"/>
    <row r="1897" ht="14.25" hidden="1" customHeight="1" x14ac:dyDescent="0.2"/>
    <row r="1898" ht="14.25" hidden="1" customHeight="1" x14ac:dyDescent="0.2"/>
    <row r="1899" ht="14.25" hidden="1" customHeight="1" x14ac:dyDescent="0.2"/>
    <row r="1900" ht="14.25" hidden="1" customHeight="1" x14ac:dyDescent="0.2"/>
    <row r="1901" ht="14.25" hidden="1" customHeight="1" x14ac:dyDescent="0.2"/>
    <row r="1902" ht="14.25" hidden="1" customHeight="1" x14ac:dyDescent="0.2"/>
    <row r="1903" ht="14.25" hidden="1" customHeight="1" x14ac:dyDescent="0.2"/>
    <row r="1904" ht="14.25" hidden="1" customHeight="1" x14ac:dyDescent="0.2"/>
    <row r="1905" ht="14.25" hidden="1" customHeight="1" x14ac:dyDescent="0.2"/>
    <row r="1906" ht="14.25" hidden="1" customHeight="1" x14ac:dyDescent="0.2"/>
    <row r="1907" ht="14.25" hidden="1" customHeight="1" x14ac:dyDescent="0.2"/>
    <row r="1908" ht="14.25" hidden="1" customHeight="1" x14ac:dyDescent="0.2"/>
    <row r="1909" ht="14.25" hidden="1" customHeight="1" x14ac:dyDescent="0.2"/>
    <row r="1910" ht="14.25" hidden="1" customHeight="1" x14ac:dyDescent="0.2"/>
    <row r="1911" ht="14.25" hidden="1" customHeight="1" x14ac:dyDescent="0.2"/>
    <row r="1912" ht="14.25" hidden="1" customHeight="1" x14ac:dyDescent="0.2"/>
    <row r="1913" ht="14.25" hidden="1" customHeight="1" x14ac:dyDescent="0.2"/>
    <row r="1914" ht="14.25" hidden="1" customHeight="1" x14ac:dyDescent="0.2"/>
    <row r="1915" ht="14.25" hidden="1" customHeight="1" x14ac:dyDescent="0.2"/>
    <row r="1916" ht="14.25" hidden="1" customHeight="1" x14ac:dyDescent="0.2"/>
    <row r="1917" ht="14.25" hidden="1" customHeight="1" x14ac:dyDescent="0.2"/>
    <row r="1918" ht="14.25" hidden="1" customHeight="1" x14ac:dyDescent="0.2"/>
    <row r="1919" ht="14.25" hidden="1" customHeight="1" x14ac:dyDescent="0.2"/>
    <row r="1920" ht="14.25" hidden="1" customHeight="1" x14ac:dyDescent="0.2"/>
    <row r="1921" ht="14.25" hidden="1" customHeight="1" x14ac:dyDescent="0.2"/>
    <row r="1922" ht="14.25" hidden="1" customHeight="1" x14ac:dyDescent="0.2"/>
    <row r="1923" ht="14.25" hidden="1" customHeight="1" x14ac:dyDescent="0.2"/>
    <row r="1924" ht="14.25" hidden="1" customHeight="1" x14ac:dyDescent="0.2"/>
    <row r="1925" ht="14.25" hidden="1" customHeight="1" x14ac:dyDescent="0.2"/>
    <row r="1926" ht="14.25" hidden="1" customHeight="1" x14ac:dyDescent="0.2"/>
    <row r="1927" ht="14.25" hidden="1" customHeight="1" x14ac:dyDescent="0.2"/>
    <row r="1928" ht="14.25" hidden="1" customHeight="1" x14ac:dyDescent="0.2"/>
    <row r="1929" ht="14.25" hidden="1" customHeight="1" x14ac:dyDescent="0.2"/>
    <row r="1930" ht="14.25" hidden="1" customHeight="1" x14ac:dyDescent="0.2"/>
    <row r="1931" ht="14.25" hidden="1" customHeight="1" x14ac:dyDescent="0.2"/>
    <row r="1932" ht="14.25" hidden="1" customHeight="1" x14ac:dyDescent="0.2"/>
    <row r="1933" ht="14.25" hidden="1" customHeight="1" x14ac:dyDescent="0.2"/>
    <row r="1934" ht="14.25" hidden="1" customHeight="1" x14ac:dyDescent="0.2"/>
    <row r="1935" ht="14.25" hidden="1" customHeight="1" x14ac:dyDescent="0.2"/>
    <row r="1936" ht="14.25" hidden="1" customHeight="1" x14ac:dyDescent="0.2"/>
    <row r="1937" ht="14.25" hidden="1" customHeight="1" x14ac:dyDescent="0.2"/>
    <row r="1938" ht="14.25" hidden="1" customHeight="1" x14ac:dyDescent="0.2"/>
    <row r="1939" ht="14.25" hidden="1" customHeight="1" x14ac:dyDescent="0.2"/>
    <row r="1940" ht="14.25" hidden="1" customHeight="1" x14ac:dyDescent="0.2"/>
    <row r="1941" ht="14.25" hidden="1" customHeight="1" x14ac:dyDescent="0.2"/>
    <row r="1942" ht="14.25" hidden="1" customHeight="1" x14ac:dyDescent="0.2"/>
    <row r="1943" ht="14.25" hidden="1" customHeight="1" x14ac:dyDescent="0.2"/>
    <row r="1944" ht="14.25" hidden="1" customHeight="1" x14ac:dyDescent="0.2"/>
    <row r="1945" ht="14.25" hidden="1" customHeight="1" x14ac:dyDescent="0.2"/>
    <row r="1946" ht="14.25" hidden="1" customHeight="1" x14ac:dyDescent="0.2"/>
    <row r="1947" ht="14.25" hidden="1" customHeight="1" x14ac:dyDescent="0.2"/>
    <row r="1948" ht="14.25" hidden="1" customHeight="1" x14ac:dyDescent="0.2"/>
    <row r="1949" ht="14.25" hidden="1" customHeight="1" x14ac:dyDescent="0.2"/>
    <row r="1950" ht="14.25" hidden="1" customHeight="1" x14ac:dyDescent="0.2"/>
    <row r="1951" ht="14.25" hidden="1" customHeight="1" x14ac:dyDescent="0.2"/>
    <row r="1952" ht="14.25" hidden="1" customHeight="1" x14ac:dyDescent="0.2"/>
    <row r="1953" ht="14.25" hidden="1" customHeight="1" x14ac:dyDescent="0.2"/>
    <row r="1954" ht="14.25" hidden="1" customHeight="1" x14ac:dyDescent="0.2"/>
    <row r="1955" ht="14.25" hidden="1" customHeight="1" x14ac:dyDescent="0.2"/>
    <row r="1956" ht="14.25" hidden="1" customHeight="1" x14ac:dyDescent="0.2"/>
    <row r="1957" ht="14.25" hidden="1" customHeight="1" x14ac:dyDescent="0.2"/>
    <row r="1958" ht="14.25" hidden="1" customHeight="1" x14ac:dyDescent="0.2"/>
    <row r="1959" ht="14.25" hidden="1" customHeight="1" x14ac:dyDescent="0.2"/>
    <row r="1960" ht="14.25" hidden="1" customHeight="1" x14ac:dyDescent="0.2"/>
    <row r="1961" ht="14.25" hidden="1" customHeight="1" x14ac:dyDescent="0.2"/>
    <row r="1962" ht="14.25" hidden="1" customHeight="1" x14ac:dyDescent="0.2"/>
    <row r="1963" ht="14.25" hidden="1" customHeight="1" x14ac:dyDescent="0.2"/>
    <row r="1964" ht="14.25" hidden="1" customHeight="1" x14ac:dyDescent="0.2"/>
    <row r="1965" ht="14.25" hidden="1" customHeight="1" x14ac:dyDescent="0.2"/>
    <row r="1966" ht="14.25" hidden="1" customHeight="1" x14ac:dyDescent="0.2"/>
    <row r="1967" ht="14.25" hidden="1" customHeight="1" x14ac:dyDescent="0.2"/>
    <row r="1968" ht="14.25" hidden="1" customHeight="1" x14ac:dyDescent="0.2"/>
    <row r="1969" ht="14.25" hidden="1" customHeight="1" x14ac:dyDescent="0.2"/>
    <row r="1970" ht="14.25" hidden="1" customHeight="1" x14ac:dyDescent="0.2"/>
    <row r="1971" ht="14.25" hidden="1" customHeight="1" x14ac:dyDescent="0.2"/>
    <row r="1972" ht="14.25" hidden="1" customHeight="1" x14ac:dyDescent="0.2"/>
    <row r="1973" ht="14.25" hidden="1" customHeight="1" x14ac:dyDescent="0.2"/>
    <row r="1974" ht="14.25" hidden="1" customHeight="1" x14ac:dyDescent="0.2"/>
    <row r="1975" ht="14.25" hidden="1" customHeight="1" x14ac:dyDescent="0.2"/>
    <row r="1976" ht="14.25" hidden="1" customHeight="1" x14ac:dyDescent="0.2"/>
    <row r="1977" ht="14.25" hidden="1" customHeight="1" x14ac:dyDescent="0.2"/>
    <row r="1978" ht="14.25" hidden="1" customHeight="1" x14ac:dyDescent="0.2"/>
    <row r="1979" ht="14.25" hidden="1" customHeight="1" x14ac:dyDescent="0.2"/>
    <row r="1980" ht="14.25" hidden="1" customHeight="1" x14ac:dyDescent="0.2"/>
    <row r="1981" ht="14.25" hidden="1" customHeight="1" x14ac:dyDescent="0.2"/>
    <row r="1982" ht="14.25" hidden="1" customHeight="1" x14ac:dyDescent="0.2"/>
    <row r="1983" ht="14.25" hidden="1" customHeight="1" x14ac:dyDescent="0.2"/>
    <row r="1984" ht="14.25" hidden="1" customHeight="1" x14ac:dyDescent="0.2"/>
    <row r="1985" ht="14.25" hidden="1" customHeight="1" x14ac:dyDescent="0.2"/>
    <row r="1986" ht="14.25" hidden="1" customHeight="1" x14ac:dyDescent="0.2"/>
    <row r="1987" ht="14.25" hidden="1" customHeight="1" x14ac:dyDescent="0.2"/>
    <row r="1988" ht="14.25" hidden="1" customHeight="1" x14ac:dyDescent="0.2"/>
    <row r="1989" ht="14.25" hidden="1" customHeight="1" x14ac:dyDescent="0.2"/>
    <row r="1990" ht="14.25" hidden="1" customHeight="1" x14ac:dyDescent="0.2"/>
    <row r="1991" ht="14.25" hidden="1" customHeight="1" x14ac:dyDescent="0.2"/>
    <row r="1992" ht="14.25" hidden="1" customHeight="1" x14ac:dyDescent="0.2"/>
    <row r="1993" ht="14.25" hidden="1" customHeight="1" x14ac:dyDescent="0.2"/>
    <row r="1994" ht="14.25" hidden="1" customHeight="1" x14ac:dyDescent="0.2"/>
    <row r="1995" ht="14.25" hidden="1" customHeight="1" x14ac:dyDescent="0.2"/>
    <row r="1996" ht="14.25" hidden="1" customHeight="1" x14ac:dyDescent="0.2"/>
    <row r="1997" ht="14.25" hidden="1" customHeight="1" x14ac:dyDescent="0.2"/>
    <row r="1998" ht="14.25" hidden="1" customHeight="1" x14ac:dyDescent="0.2"/>
    <row r="1999" ht="14.25" hidden="1" customHeight="1" x14ac:dyDescent="0.2"/>
    <row r="2000" ht="14.25" hidden="1" customHeight="1" x14ac:dyDescent="0.2"/>
    <row r="2001" ht="14.25" hidden="1" customHeight="1" x14ac:dyDescent="0.2"/>
    <row r="2002" ht="14.25" hidden="1" customHeight="1" x14ac:dyDescent="0.2"/>
    <row r="2003" ht="14.25" hidden="1" customHeight="1" x14ac:dyDescent="0.2"/>
    <row r="2004" ht="14.25" hidden="1" customHeight="1" x14ac:dyDescent="0.2"/>
    <row r="2005" ht="14.25" hidden="1" customHeight="1" x14ac:dyDescent="0.2"/>
    <row r="2006" ht="14.25" hidden="1" customHeight="1" x14ac:dyDescent="0.2"/>
    <row r="2007" ht="14.25" hidden="1" customHeight="1" x14ac:dyDescent="0.2"/>
    <row r="2008" ht="14.25" hidden="1" customHeight="1" x14ac:dyDescent="0.2"/>
    <row r="2009" ht="14.25" hidden="1" customHeight="1" x14ac:dyDescent="0.2"/>
    <row r="2010" ht="14.25" hidden="1" customHeight="1" x14ac:dyDescent="0.2"/>
    <row r="2011" ht="14.25" hidden="1" customHeight="1" x14ac:dyDescent="0.2"/>
    <row r="2012" ht="14.25" hidden="1" customHeight="1" x14ac:dyDescent="0.2"/>
    <row r="2013" ht="14.25" hidden="1" customHeight="1" x14ac:dyDescent="0.2"/>
    <row r="2014" ht="14.25" hidden="1" customHeight="1" x14ac:dyDescent="0.2"/>
    <row r="2015" ht="14.25" hidden="1" customHeight="1" x14ac:dyDescent="0.2"/>
    <row r="2016" ht="14.25" hidden="1" customHeight="1" x14ac:dyDescent="0.2"/>
    <row r="2017" ht="14.25" hidden="1" customHeight="1" x14ac:dyDescent="0.2"/>
    <row r="2018" ht="14.25" hidden="1" customHeight="1" x14ac:dyDescent="0.2"/>
    <row r="2019" ht="14.25" hidden="1" customHeight="1" x14ac:dyDescent="0.2"/>
    <row r="2020" ht="14.25" hidden="1" customHeight="1" x14ac:dyDescent="0.2"/>
    <row r="2021" ht="14.25" hidden="1" customHeight="1" x14ac:dyDescent="0.2"/>
    <row r="2022" ht="14.25" hidden="1" customHeight="1" x14ac:dyDescent="0.2"/>
    <row r="2023" ht="14.25" hidden="1" customHeight="1" x14ac:dyDescent="0.2"/>
    <row r="2024" ht="14.25" hidden="1" customHeight="1" x14ac:dyDescent="0.2"/>
    <row r="2025" ht="14.25" hidden="1" customHeight="1" x14ac:dyDescent="0.2"/>
    <row r="2026" ht="14.25" hidden="1" customHeight="1" x14ac:dyDescent="0.2"/>
    <row r="2027" ht="14.25" hidden="1" customHeight="1" x14ac:dyDescent="0.2"/>
    <row r="2028" ht="14.25" hidden="1" customHeight="1" x14ac:dyDescent="0.2"/>
    <row r="2029" ht="14.25" hidden="1" customHeight="1" x14ac:dyDescent="0.2"/>
    <row r="2030" ht="14.25" hidden="1" customHeight="1" x14ac:dyDescent="0.2"/>
    <row r="2031" ht="14.25" hidden="1" customHeight="1" x14ac:dyDescent="0.2"/>
    <row r="2032" ht="14.25" hidden="1" customHeight="1" x14ac:dyDescent="0.2"/>
    <row r="2033" ht="14.25" hidden="1" customHeight="1" x14ac:dyDescent="0.2"/>
    <row r="2034" ht="14.25" hidden="1" customHeight="1" x14ac:dyDescent="0.2"/>
    <row r="2035" ht="14.25" hidden="1" customHeight="1" x14ac:dyDescent="0.2"/>
    <row r="2036" ht="14.25" hidden="1" customHeight="1" x14ac:dyDescent="0.2"/>
    <row r="2037" ht="14.25" hidden="1" customHeight="1" x14ac:dyDescent="0.2"/>
    <row r="2038" ht="14.25" hidden="1" customHeight="1" x14ac:dyDescent="0.2"/>
    <row r="2039" ht="14.25" hidden="1" customHeight="1" x14ac:dyDescent="0.2"/>
    <row r="2040" ht="14.25" hidden="1" customHeight="1" x14ac:dyDescent="0.2"/>
    <row r="2041" ht="14.25" hidden="1" customHeight="1" x14ac:dyDescent="0.2"/>
    <row r="2042" ht="14.25" hidden="1" customHeight="1" x14ac:dyDescent="0.2"/>
    <row r="2043" ht="14.25" hidden="1" customHeight="1" x14ac:dyDescent="0.2"/>
    <row r="2044" ht="14.25" hidden="1" customHeight="1" x14ac:dyDescent="0.2"/>
    <row r="2045" ht="14.25" hidden="1" customHeight="1" x14ac:dyDescent="0.2"/>
    <row r="2046" ht="14.25" hidden="1" customHeight="1" x14ac:dyDescent="0.2"/>
    <row r="2047" ht="14.25" hidden="1" customHeight="1" x14ac:dyDescent="0.2"/>
    <row r="2048" ht="14.25" hidden="1" customHeight="1" x14ac:dyDescent="0.2"/>
    <row r="2049" ht="14.25" hidden="1" customHeight="1" x14ac:dyDescent="0.2"/>
    <row r="2050" ht="14.25" hidden="1" customHeight="1" x14ac:dyDescent="0.2"/>
    <row r="2051" ht="14.25" hidden="1" customHeight="1" x14ac:dyDescent="0.2"/>
    <row r="2052" ht="14.25" hidden="1" customHeight="1" x14ac:dyDescent="0.2"/>
    <row r="2053" ht="14.25" hidden="1" customHeight="1" x14ac:dyDescent="0.2"/>
    <row r="2054" ht="14.25" hidden="1" customHeight="1" x14ac:dyDescent="0.2"/>
    <row r="2055" ht="14.25" hidden="1" customHeight="1" x14ac:dyDescent="0.2"/>
    <row r="2056" ht="14.25" hidden="1" customHeight="1" x14ac:dyDescent="0.2"/>
    <row r="2057" ht="14.25" hidden="1" customHeight="1" x14ac:dyDescent="0.2"/>
    <row r="2058" ht="14.25" hidden="1" customHeight="1" x14ac:dyDescent="0.2"/>
    <row r="2059" ht="14.25" hidden="1" customHeight="1" x14ac:dyDescent="0.2"/>
    <row r="2060" ht="14.25" hidden="1" customHeight="1" x14ac:dyDescent="0.2"/>
    <row r="2061" ht="14.25" hidden="1" customHeight="1" x14ac:dyDescent="0.2"/>
    <row r="2062" ht="14.25" hidden="1" customHeight="1" x14ac:dyDescent="0.2"/>
    <row r="2063" ht="14.25" hidden="1" customHeight="1" x14ac:dyDescent="0.2"/>
    <row r="2064" ht="14.25" hidden="1" customHeight="1" x14ac:dyDescent="0.2"/>
    <row r="2065" ht="14.25" hidden="1" customHeight="1" x14ac:dyDescent="0.2"/>
    <row r="2066" ht="14.25" hidden="1" customHeight="1" x14ac:dyDescent="0.2"/>
    <row r="2067" ht="14.25" hidden="1" customHeight="1" x14ac:dyDescent="0.2"/>
    <row r="2068" ht="14.25" hidden="1" customHeight="1" x14ac:dyDescent="0.2"/>
    <row r="2069" ht="14.25" hidden="1" customHeight="1" x14ac:dyDescent="0.2"/>
    <row r="2070" ht="14.25" hidden="1" customHeight="1" x14ac:dyDescent="0.2"/>
    <row r="2071" ht="14.25" hidden="1" customHeight="1" x14ac:dyDescent="0.2"/>
    <row r="2072" ht="14.25" hidden="1" customHeight="1" x14ac:dyDescent="0.2"/>
    <row r="2073" ht="14.25" hidden="1" customHeight="1" x14ac:dyDescent="0.2"/>
    <row r="2074" ht="14.25" hidden="1" customHeight="1" x14ac:dyDescent="0.2"/>
    <row r="2075" ht="14.25" hidden="1" customHeight="1" x14ac:dyDescent="0.2"/>
    <row r="2076" ht="14.25" hidden="1" customHeight="1" x14ac:dyDescent="0.2"/>
    <row r="2077" ht="14.25" hidden="1" customHeight="1" x14ac:dyDescent="0.2"/>
    <row r="2078" ht="14.25" hidden="1" customHeight="1" x14ac:dyDescent="0.2"/>
    <row r="2079" ht="14.25" hidden="1" customHeight="1" x14ac:dyDescent="0.2"/>
    <row r="2080" ht="14.25" hidden="1" customHeight="1" x14ac:dyDescent="0.2"/>
    <row r="2081" ht="14.25" hidden="1" customHeight="1" x14ac:dyDescent="0.2"/>
    <row r="2082" ht="14.25" hidden="1" customHeight="1" x14ac:dyDescent="0.2"/>
    <row r="2083" ht="14.25" hidden="1" customHeight="1" x14ac:dyDescent="0.2"/>
    <row r="2084" ht="14.25" hidden="1" customHeight="1" x14ac:dyDescent="0.2"/>
    <row r="2085" ht="14.25" hidden="1" customHeight="1" x14ac:dyDescent="0.2"/>
    <row r="2086" ht="14.25" hidden="1" customHeight="1" x14ac:dyDescent="0.2"/>
    <row r="2087" ht="14.25" hidden="1" customHeight="1" x14ac:dyDescent="0.2"/>
    <row r="2088" ht="14.25" hidden="1" customHeight="1" x14ac:dyDescent="0.2"/>
    <row r="2089" ht="14.25" hidden="1" customHeight="1" x14ac:dyDescent="0.2"/>
    <row r="2090" ht="14.25" hidden="1" customHeight="1" x14ac:dyDescent="0.2"/>
    <row r="2091" ht="14.25" hidden="1" customHeight="1" x14ac:dyDescent="0.2"/>
    <row r="2092" ht="14.25" hidden="1" customHeight="1" x14ac:dyDescent="0.2"/>
    <row r="2093" ht="14.25" hidden="1" customHeight="1" x14ac:dyDescent="0.2"/>
    <row r="2094" ht="14.25" hidden="1" customHeight="1" x14ac:dyDescent="0.2"/>
    <row r="2095" ht="14.25" hidden="1" customHeight="1" x14ac:dyDescent="0.2"/>
    <row r="2096" ht="14.25" hidden="1" customHeight="1" x14ac:dyDescent="0.2"/>
    <row r="2097" ht="14.25" hidden="1" customHeight="1" x14ac:dyDescent="0.2"/>
    <row r="2098" ht="14.25" hidden="1" customHeight="1" x14ac:dyDescent="0.2"/>
    <row r="2099" ht="14.25" hidden="1" customHeight="1" x14ac:dyDescent="0.2"/>
    <row r="2100" ht="14.25" hidden="1" customHeight="1" x14ac:dyDescent="0.2"/>
    <row r="2101" ht="14.25" hidden="1" customHeight="1" x14ac:dyDescent="0.2"/>
    <row r="2102" ht="14.25" hidden="1" customHeight="1" x14ac:dyDescent="0.2"/>
    <row r="2103" ht="14.25" hidden="1" customHeight="1" x14ac:dyDescent="0.2"/>
    <row r="2104" ht="14.25" hidden="1" customHeight="1" x14ac:dyDescent="0.2"/>
    <row r="2105" ht="14.25" hidden="1" customHeight="1" x14ac:dyDescent="0.2"/>
    <row r="2106" ht="14.25" hidden="1" customHeight="1" x14ac:dyDescent="0.2"/>
    <row r="2107" ht="14.25" hidden="1" customHeight="1" x14ac:dyDescent="0.2"/>
    <row r="2108" ht="14.25" hidden="1" customHeight="1" x14ac:dyDescent="0.2"/>
    <row r="2109" ht="14.25" hidden="1" customHeight="1" x14ac:dyDescent="0.2"/>
    <row r="2110" ht="14.25" hidden="1" customHeight="1" x14ac:dyDescent="0.2"/>
    <row r="2111" ht="14.25" hidden="1" customHeight="1" x14ac:dyDescent="0.2"/>
    <row r="2112" ht="14.25" hidden="1" customHeight="1" x14ac:dyDescent="0.2"/>
    <row r="2113" ht="14.25" hidden="1" customHeight="1" x14ac:dyDescent="0.2"/>
    <row r="2114" ht="14.25" hidden="1" customHeight="1" x14ac:dyDescent="0.2"/>
    <row r="2115" ht="14.25" hidden="1" customHeight="1" x14ac:dyDescent="0.2"/>
    <row r="2116" ht="14.25" hidden="1" customHeight="1" x14ac:dyDescent="0.2"/>
    <row r="2117" ht="14.25" hidden="1" customHeight="1" x14ac:dyDescent="0.2"/>
    <row r="2118" ht="14.25" hidden="1" customHeight="1" x14ac:dyDescent="0.2"/>
    <row r="2119" ht="14.25" hidden="1" customHeight="1" x14ac:dyDescent="0.2"/>
    <row r="2120" ht="14.25" hidden="1" customHeight="1" x14ac:dyDescent="0.2"/>
    <row r="2121" ht="14.25" hidden="1" customHeight="1" x14ac:dyDescent="0.2"/>
    <row r="2122" ht="14.25" hidden="1" customHeight="1" x14ac:dyDescent="0.2"/>
    <row r="2123" ht="14.25" hidden="1" customHeight="1" x14ac:dyDescent="0.2"/>
    <row r="2124" ht="14.25" hidden="1" customHeight="1" x14ac:dyDescent="0.2"/>
    <row r="2125" ht="14.25" hidden="1" customHeight="1" x14ac:dyDescent="0.2"/>
    <row r="2126" ht="14.25" hidden="1" customHeight="1" x14ac:dyDescent="0.2"/>
    <row r="2127" ht="14.25" hidden="1" customHeight="1" x14ac:dyDescent="0.2"/>
    <row r="2128" ht="14.25" hidden="1" customHeight="1" x14ac:dyDescent="0.2"/>
    <row r="2129" ht="14.25" hidden="1" customHeight="1" x14ac:dyDescent="0.2"/>
    <row r="2130" ht="14.25" hidden="1" customHeight="1" x14ac:dyDescent="0.2"/>
    <row r="2131" ht="14.25" hidden="1" customHeight="1" x14ac:dyDescent="0.2"/>
    <row r="2132" ht="14.25" hidden="1" customHeight="1" x14ac:dyDescent="0.2"/>
    <row r="2133" ht="14.25" hidden="1" customHeight="1" x14ac:dyDescent="0.2"/>
    <row r="2134" ht="14.25" hidden="1" customHeight="1" x14ac:dyDescent="0.2"/>
    <row r="2135" ht="14.25" hidden="1" customHeight="1" x14ac:dyDescent="0.2"/>
    <row r="2136" ht="14.25" hidden="1" customHeight="1" x14ac:dyDescent="0.2"/>
    <row r="2137" ht="14.25" hidden="1" customHeight="1" x14ac:dyDescent="0.2"/>
    <row r="2138" ht="14.25" hidden="1" customHeight="1" x14ac:dyDescent="0.2"/>
    <row r="2139" ht="14.25" hidden="1" customHeight="1" x14ac:dyDescent="0.2"/>
    <row r="2140" ht="14.25" hidden="1" customHeight="1" x14ac:dyDescent="0.2"/>
    <row r="2141" ht="14.25" hidden="1" customHeight="1" x14ac:dyDescent="0.2"/>
    <row r="2142" ht="14.25" hidden="1" customHeight="1" x14ac:dyDescent="0.2"/>
    <row r="2143" ht="14.25" hidden="1" customHeight="1" x14ac:dyDescent="0.2"/>
    <row r="2144" ht="14.25" hidden="1" customHeight="1" x14ac:dyDescent="0.2"/>
    <row r="2145" ht="14.25" hidden="1" customHeight="1" x14ac:dyDescent="0.2"/>
    <row r="2146" ht="14.25" hidden="1" customHeight="1" x14ac:dyDescent="0.2"/>
    <row r="2147" ht="14.25" hidden="1" customHeight="1" x14ac:dyDescent="0.2"/>
    <row r="2148" ht="14.25" hidden="1" customHeight="1" x14ac:dyDescent="0.2"/>
    <row r="2149" ht="14.25" hidden="1" customHeight="1" x14ac:dyDescent="0.2"/>
    <row r="2150" ht="14.25" hidden="1" customHeight="1" x14ac:dyDescent="0.2"/>
    <row r="2151" ht="14.25" hidden="1" customHeight="1" x14ac:dyDescent="0.2"/>
    <row r="2152" ht="14.25" hidden="1" customHeight="1" x14ac:dyDescent="0.2"/>
    <row r="2153" ht="14.25" hidden="1" customHeight="1" x14ac:dyDescent="0.2"/>
    <row r="2154" ht="14.25" hidden="1" customHeight="1" x14ac:dyDescent="0.2"/>
    <row r="2155" ht="14.25" hidden="1" customHeight="1" x14ac:dyDescent="0.2"/>
    <row r="2156" ht="14.25" hidden="1" customHeight="1" x14ac:dyDescent="0.2"/>
    <row r="2157" ht="14.25" hidden="1" customHeight="1" x14ac:dyDescent="0.2"/>
    <row r="2158" ht="14.25" hidden="1" customHeight="1" x14ac:dyDescent="0.2"/>
    <row r="2159" ht="14.25" hidden="1" customHeight="1" x14ac:dyDescent="0.2"/>
    <row r="2160" ht="14.25" hidden="1" customHeight="1" x14ac:dyDescent="0.2"/>
    <row r="2161" ht="14.25" hidden="1" customHeight="1" x14ac:dyDescent="0.2"/>
    <row r="2162" ht="14.25" hidden="1" customHeight="1" x14ac:dyDescent="0.2"/>
    <row r="2163" ht="14.25" hidden="1" customHeight="1" x14ac:dyDescent="0.2"/>
    <row r="2164" ht="14.25" hidden="1" customHeight="1" x14ac:dyDescent="0.2"/>
    <row r="2165" ht="14.25" hidden="1" customHeight="1" x14ac:dyDescent="0.2"/>
    <row r="2166" ht="14.25" hidden="1" customHeight="1" x14ac:dyDescent="0.2"/>
    <row r="2167" ht="14.25" hidden="1" customHeight="1" x14ac:dyDescent="0.2"/>
    <row r="2168" ht="14.25" hidden="1" customHeight="1" x14ac:dyDescent="0.2"/>
    <row r="2169" ht="14.25" hidden="1" customHeight="1" x14ac:dyDescent="0.2"/>
    <row r="2170" ht="14.25" hidden="1" customHeight="1" x14ac:dyDescent="0.2"/>
    <row r="2171" ht="14.25" hidden="1" customHeight="1" x14ac:dyDescent="0.2"/>
    <row r="2172" ht="14.25" hidden="1" customHeight="1" x14ac:dyDescent="0.2"/>
    <row r="2173" ht="14.25" hidden="1" customHeight="1" x14ac:dyDescent="0.2"/>
    <row r="2174" ht="14.25" hidden="1" customHeight="1" x14ac:dyDescent="0.2"/>
    <row r="2175" ht="14.25" hidden="1" customHeight="1" x14ac:dyDescent="0.2"/>
    <row r="2176" ht="14.25" hidden="1" customHeight="1" x14ac:dyDescent="0.2"/>
    <row r="2177" ht="14.25" hidden="1" customHeight="1" x14ac:dyDescent="0.2"/>
    <row r="2178" ht="14.25" hidden="1" customHeight="1" x14ac:dyDescent="0.2"/>
    <row r="2179" ht="14.25" hidden="1" customHeight="1" x14ac:dyDescent="0.2"/>
    <row r="2180" ht="14.25" hidden="1" customHeight="1" x14ac:dyDescent="0.2"/>
    <row r="2181" ht="14.25" hidden="1" customHeight="1" x14ac:dyDescent="0.2"/>
    <row r="2182" ht="14.25" hidden="1" customHeight="1" x14ac:dyDescent="0.2"/>
    <row r="2183" ht="14.25" hidden="1" customHeight="1" x14ac:dyDescent="0.2"/>
    <row r="2184" ht="14.25" hidden="1" customHeight="1" x14ac:dyDescent="0.2"/>
    <row r="2185" ht="14.25" hidden="1" customHeight="1" x14ac:dyDescent="0.2"/>
    <row r="2186" ht="14.25" hidden="1" customHeight="1" x14ac:dyDescent="0.2"/>
    <row r="2187" ht="14.25" hidden="1" customHeight="1" x14ac:dyDescent="0.2"/>
    <row r="2188" ht="14.25" hidden="1" customHeight="1" x14ac:dyDescent="0.2"/>
    <row r="2189" ht="14.25" hidden="1" customHeight="1" x14ac:dyDescent="0.2"/>
    <row r="2190" ht="14.25" hidden="1" customHeight="1" x14ac:dyDescent="0.2"/>
    <row r="2191" ht="14.25" hidden="1" customHeight="1" x14ac:dyDescent="0.2"/>
    <row r="2192" ht="14.25" hidden="1" customHeight="1" x14ac:dyDescent="0.2"/>
    <row r="2193" ht="14.25" hidden="1" customHeight="1" x14ac:dyDescent="0.2"/>
    <row r="2194" ht="14.25" hidden="1" customHeight="1" x14ac:dyDescent="0.2"/>
    <row r="2195" ht="14.25" hidden="1" customHeight="1" x14ac:dyDescent="0.2"/>
    <row r="2196" ht="14.25" hidden="1" customHeight="1" x14ac:dyDescent="0.2"/>
    <row r="2197" ht="14.25" hidden="1" customHeight="1" x14ac:dyDescent="0.2"/>
    <row r="2198" ht="14.25" hidden="1" customHeight="1" x14ac:dyDescent="0.2"/>
    <row r="2199" ht="14.25" hidden="1" customHeight="1" x14ac:dyDescent="0.2"/>
    <row r="2200" ht="14.25" hidden="1" customHeight="1" x14ac:dyDescent="0.2"/>
    <row r="2201" ht="14.25" hidden="1" customHeight="1" x14ac:dyDescent="0.2"/>
    <row r="2202" ht="14.25" hidden="1" customHeight="1" x14ac:dyDescent="0.2"/>
    <row r="2203" ht="14.25" hidden="1" customHeight="1" x14ac:dyDescent="0.2"/>
    <row r="2204" ht="14.25" hidden="1" customHeight="1" x14ac:dyDescent="0.2"/>
    <row r="2205" ht="14.25" hidden="1" customHeight="1" x14ac:dyDescent="0.2"/>
    <row r="2206" ht="14.25" hidden="1" customHeight="1" x14ac:dyDescent="0.2"/>
    <row r="2207" ht="14.25" hidden="1" customHeight="1" x14ac:dyDescent="0.2"/>
    <row r="2208" ht="14.25" hidden="1" customHeight="1" x14ac:dyDescent="0.2"/>
    <row r="2209" ht="14.25" hidden="1" customHeight="1" x14ac:dyDescent="0.2"/>
    <row r="2210" ht="14.25" hidden="1" customHeight="1" x14ac:dyDescent="0.2"/>
    <row r="2211" ht="14.25" hidden="1" customHeight="1" x14ac:dyDescent="0.2"/>
    <row r="2212" ht="14.25" hidden="1" customHeight="1" x14ac:dyDescent="0.2"/>
    <row r="2213" ht="14.25" hidden="1" customHeight="1" x14ac:dyDescent="0.2"/>
    <row r="2214" ht="14.25" hidden="1" customHeight="1" x14ac:dyDescent="0.2"/>
    <row r="2215" ht="14.25" hidden="1" customHeight="1" x14ac:dyDescent="0.2"/>
    <row r="2216" ht="14.25" hidden="1" customHeight="1" x14ac:dyDescent="0.2"/>
    <row r="2217" ht="14.25" hidden="1" customHeight="1" x14ac:dyDescent="0.2"/>
    <row r="2218" ht="14.25" hidden="1" customHeight="1" x14ac:dyDescent="0.2"/>
    <row r="2219" ht="14.25" hidden="1" customHeight="1" x14ac:dyDescent="0.2"/>
    <row r="2220" ht="14.25" hidden="1" customHeight="1" x14ac:dyDescent="0.2"/>
    <row r="2221" ht="14.25" hidden="1" customHeight="1" x14ac:dyDescent="0.2"/>
    <row r="2222" ht="14.25" hidden="1" customHeight="1" x14ac:dyDescent="0.2"/>
    <row r="2223" ht="14.25" hidden="1" customHeight="1" x14ac:dyDescent="0.2"/>
    <row r="2224" ht="14.25" hidden="1" customHeight="1" x14ac:dyDescent="0.2"/>
    <row r="2225" ht="14.25" hidden="1" customHeight="1" x14ac:dyDescent="0.2"/>
    <row r="2226" ht="14.25" hidden="1" customHeight="1" x14ac:dyDescent="0.2"/>
    <row r="2227" ht="14.25" hidden="1" customHeight="1" x14ac:dyDescent="0.2"/>
    <row r="2228" ht="14.25" hidden="1" customHeight="1" x14ac:dyDescent="0.2"/>
    <row r="2229" ht="14.25" hidden="1" customHeight="1" x14ac:dyDescent="0.2"/>
    <row r="2230" ht="14.25" hidden="1" customHeight="1" x14ac:dyDescent="0.2"/>
    <row r="2231" ht="14.25" hidden="1" customHeight="1" x14ac:dyDescent="0.2"/>
    <row r="2232" ht="14.25" hidden="1" customHeight="1" x14ac:dyDescent="0.2"/>
    <row r="2233" ht="14.25" hidden="1" customHeight="1" x14ac:dyDescent="0.2"/>
    <row r="2234" ht="14.25" hidden="1" customHeight="1" x14ac:dyDescent="0.2"/>
    <row r="2235" ht="14.25" hidden="1" customHeight="1" x14ac:dyDescent="0.2"/>
    <row r="2236" ht="14.25" hidden="1" customHeight="1" x14ac:dyDescent="0.2"/>
    <row r="2237" ht="14.25" hidden="1" customHeight="1" x14ac:dyDescent="0.2"/>
    <row r="2238" ht="14.25" hidden="1" customHeight="1" x14ac:dyDescent="0.2"/>
    <row r="2239" ht="14.25" hidden="1" customHeight="1" x14ac:dyDescent="0.2"/>
    <row r="2240" ht="14.25" hidden="1" customHeight="1" x14ac:dyDescent="0.2"/>
    <row r="2241" ht="14.25" hidden="1" customHeight="1" x14ac:dyDescent="0.2"/>
    <row r="2242" ht="14.25" hidden="1" customHeight="1" x14ac:dyDescent="0.2"/>
    <row r="2243" ht="14.25" hidden="1" customHeight="1" x14ac:dyDescent="0.2"/>
    <row r="2244" ht="14.25" hidden="1" customHeight="1" x14ac:dyDescent="0.2"/>
    <row r="2245" ht="14.25" hidden="1" customHeight="1" x14ac:dyDescent="0.2"/>
    <row r="2246" ht="14.25" hidden="1" customHeight="1" x14ac:dyDescent="0.2"/>
    <row r="2247" ht="14.25" hidden="1" customHeight="1" x14ac:dyDescent="0.2"/>
    <row r="2248" ht="14.25" hidden="1" customHeight="1" x14ac:dyDescent="0.2"/>
    <row r="2249" ht="14.25" hidden="1" customHeight="1" x14ac:dyDescent="0.2"/>
    <row r="2250" ht="14.25" hidden="1" customHeight="1" x14ac:dyDescent="0.2"/>
    <row r="2251" ht="14.25" hidden="1" customHeight="1" x14ac:dyDescent="0.2"/>
    <row r="2252" ht="14.25" hidden="1" customHeight="1" x14ac:dyDescent="0.2"/>
    <row r="2253" ht="14.25" hidden="1" customHeight="1" x14ac:dyDescent="0.2"/>
    <row r="2254" ht="14.25" hidden="1" customHeight="1" x14ac:dyDescent="0.2"/>
    <row r="2255" ht="14.25" hidden="1" customHeight="1" x14ac:dyDescent="0.2"/>
    <row r="2256" ht="14.25" hidden="1" customHeight="1" x14ac:dyDescent="0.2"/>
    <row r="2257" ht="14.25" hidden="1" customHeight="1" x14ac:dyDescent="0.2"/>
    <row r="2258" ht="14.25" hidden="1" customHeight="1" x14ac:dyDescent="0.2"/>
    <row r="2259" ht="14.25" hidden="1" customHeight="1" x14ac:dyDescent="0.2"/>
    <row r="2260" ht="14.25" hidden="1" customHeight="1" x14ac:dyDescent="0.2"/>
    <row r="2261" ht="14.25" hidden="1" customHeight="1" x14ac:dyDescent="0.2"/>
    <row r="2262" ht="14.25" hidden="1" customHeight="1" x14ac:dyDescent="0.2"/>
    <row r="2263" ht="14.25" hidden="1" customHeight="1" x14ac:dyDescent="0.2"/>
    <row r="2264" ht="14.25" hidden="1" customHeight="1" x14ac:dyDescent="0.2"/>
    <row r="2265" ht="14.25" hidden="1" customHeight="1" x14ac:dyDescent="0.2"/>
    <row r="2266" ht="14.25" hidden="1" customHeight="1" x14ac:dyDescent="0.2"/>
    <row r="2267" ht="14.25" hidden="1" customHeight="1" x14ac:dyDescent="0.2"/>
    <row r="2268" ht="14.25" hidden="1" customHeight="1" x14ac:dyDescent="0.2"/>
    <row r="2269" ht="14.25" hidden="1" customHeight="1" x14ac:dyDescent="0.2"/>
    <row r="2270" ht="14.25" hidden="1" customHeight="1" x14ac:dyDescent="0.2"/>
    <row r="2271" ht="14.25" hidden="1" customHeight="1" x14ac:dyDescent="0.2"/>
    <row r="2272" ht="14.25" hidden="1" customHeight="1" x14ac:dyDescent="0.2"/>
    <row r="2273" ht="14.25" hidden="1" customHeight="1" x14ac:dyDescent="0.2"/>
    <row r="2274" ht="14.25" hidden="1" customHeight="1" x14ac:dyDescent="0.2"/>
    <row r="2275" ht="14.25" hidden="1" customHeight="1" x14ac:dyDescent="0.2"/>
    <row r="2276" ht="14.25" hidden="1" customHeight="1" x14ac:dyDescent="0.2"/>
    <row r="2277" ht="14.25" hidden="1" customHeight="1" x14ac:dyDescent="0.2"/>
    <row r="2278" ht="14.25" hidden="1" customHeight="1" x14ac:dyDescent="0.2"/>
    <row r="2279" ht="14.25" hidden="1" customHeight="1" x14ac:dyDescent="0.2"/>
    <row r="2280" ht="14.25" hidden="1" customHeight="1" x14ac:dyDescent="0.2"/>
    <row r="2281" ht="14.25" hidden="1" customHeight="1" x14ac:dyDescent="0.2"/>
    <row r="2282" ht="14.25" hidden="1" customHeight="1" x14ac:dyDescent="0.2"/>
    <row r="2283" ht="14.25" hidden="1" customHeight="1" x14ac:dyDescent="0.2"/>
    <row r="2284" ht="14.25" hidden="1" customHeight="1" x14ac:dyDescent="0.2"/>
    <row r="2285" ht="14.25" hidden="1" customHeight="1" x14ac:dyDescent="0.2"/>
    <row r="2286" ht="14.25" hidden="1" customHeight="1" x14ac:dyDescent="0.2"/>
    <row r="2287" ht="14.25" hidden="1" customHeight="1" x14ac:dyDescent="0.2"/>
    <row r="2288" ht="14.25" hidden="1" customHeight="1" x14ac:dyDescent="0.2"/>
    <row r="2289" ht="14.25" hidden="1" customHeight="1" x14ac:dyDescent="0.2"/>
    <row r="2290" ht="14.25" hidden="1" customHeight="1" x14ac:dyDescent="0.2"/>
    <row r="2291" ht="14.25" hidden="1" customHeight="1" x14ac:dyDescent="0.2"/>
    <row r="2292" ht="14.25" hidden="1" customHeight="1" x14ac:dyDescent="0.2"/>
    <row r="2293" ht="14.25" hidden="1" customHeight="1" x14ac:dyDescent="0.2"/>
    <row r="2294" ht="14.25" hidden="1" customHeight="1" x14ac:dyDescent="0.2"/>
    <row r="2295" ht="14.25" hidden="1" customHeight="1" x14ac:dyDescent="0.2"/>
    <row r="2296" ht="14.25" hidden="1" customHeight="1" x14ac:dyDescent="0.2"/>
    <row r="2297" ht="14.25" hidden="1" customHeight="1" x14ac:dyDescent="0.2"/>
    <row r="2298" ht="14.25" hidden="1" customHeight="1" x14ac:dyDescent="0.2"/>
    <row r="2299" ht="14.25" hidden="1" customHeight="1" x14ac:dyDescent="0.2"/>
    <row r="2300" ht="14.25" hidden="1" customHeight="1" x14ac:dyDescent="0.2"/>
    <row r="2301" ht="14.25" hidden="1" customHeight="1" x14ac:dyDescent="0.2"/>
    <row r="2302" ht="14.25" hidden="1" customHeight="1" x14ac:dyDescent="0.2"/>
    <row r="2303" ht="14.25" hidden="1" customHeight="1" x14ac:dyDescent="0.2"/>
    <row r="2304" ht="14.25" hidden="1" customHeight="1" x14ac:dyDescent="0.2"/>
    <row r="2305" ht="14.25" hidden="1" customHeight="1" x14ac:dyDescent="0.2"/>
    <row r="2306" ht="14.25" hidden="1" customHeight="1" x14ac:dyDescent="0.2"/>
    <row r="2307" ht="14.25" hidden="1" customHeight="1" x14ac:dyDescent="0.2"/>
    <row r="2308" ht="14.25" hidden="1" customHeight="1" x14ac:dyDescent="0.2"/>
    <row r="2309" ht="14.25" hidden="1" customHeight="1" x14ac:dyDescent="0.2"/>
    <row r="2310" ht="14.25" hidden="1" customHeight="1" x14ac:dyDescent="0.2"/>
    <row r="2311" ht="14.25" hidden="1" customHeight="1" x14ac:dyDescent="0.2"/>
    <row r="2312" ht="14.25" hidden="1" customHeight="1" x14ac:dyDescent="0.2"/>
    <row r="2313" ht="14.25" hidden="1" customHeight="1" x14ac:dyDescent="0.2"/>
    <row r="2314" ht="14.25" hidden="1" customHeight="1" x14ac:dyDescent="0.2"/>
    <row r="2315" ht="14.25" hidden="1" customHeight="1" x14ac:dyDescent="0.2"/>
    <row r="2316" ht="14.25" hidden="1" customHeight="1" x14ac:dyDescent="0.2"/>
    <row r="2317" ht="14.25" hidden="1" customHeight="1" x14ac:dyDescent="0.2"/>
    <row r="2318" ht="14.25" hidden="1" customHeight="1" x14ac:dyDescent="0.2"/>
    <row r="2319" ht="14.25" hidden="1" customHeight="1" x14ac:dyDescent="0.2"/>
    <row r="2320" ht="14.25" hidden="1" customHeight="1" x14ac:dyDescent="0.2"/>
    <row r="2321" ht="14.25" hidden="1" customHeight="1" x14ac:dyDescent="0.2"/>
    <row r="2322" ht="14.25" hidden="1" customHeight="1" x14ac:dyDescent="0.2"/>
    <row r="2323" ht="14.25" hidden="1" customHeight="1" x14ac:dyDescent="0.2"/>
    <row r="2324" ht="14.25" hidden="1" customHeight="1" x14ac:dyDescent="0.2"/>
    <row r="2325" ht="14.25" hidden="1" customHeight="1" x14ac:dyDescent="0.2"/>
    <row r="2326" ht="14.25" hidden="1" customHeight="1" x14ac:dyDescent="0.2"/>
    <row r="2327" ht="14.25" hidden="1" customHeight="1" x14ac:dyDescent="0.2"/>
    <row r="2328" ht="14.25" hidden="1" customHeight="1" x14ac:dyDescent="0.2"/>
    <row r="2329" ht="14.25" hidden="1" customHeight="1" x14ac:dyDescent="0.2"/>
    <row r="2330" ht="14.25" hidden="1" customHeight="1" x14ac:dyDescent="0.2"/>
    <row r="2331" ht="14.25" hidden="1" customHeight="1" x14ac:dyDescent="0.2"/>
    <row r="2332" ht="14.25" hidden="1" customHeight="1" x14ac:dyDescent="0.2"/>
    <row r="2333" ht="14.25" hidden="1" customHeight="1" x14ac:dyDescent="0.2"/>
    <row r="2334" ht="14.25" hidden="1" customHeight="1" x14ac:dyDescent="0.2"/>
    <row r="2335" ht="14.25" hidden="1" customHeight="1" x14ac:dyDescent="0.2"/>
    <row r="2336" ht="14.25" hidden="1" customHeight="1" x14ac:dyDescent="0.2"/>
    <row r="2337" ht="14.25" hidden="1" customHeight="1" x14ac:dyDescent="0.2"/>
    <row r="2338" ht="14.25" hidden="1" customHeight="1" x14ac:dyDescent="0.2"/>
    <row r="2339" ht="14.25" hidden="1" customHeight="1" x14ac:dyDescent="0.2"/>
    <row r="2340" ht="14.25" hidden="1" customHeight="1" x14ac:dyDescent="0.2"/>
    <row r="2341" ht="14.25" hidden="1" customHeight="1" x14ac:dyDescent="0.2"/>
    <row r="2342" ht="14.25" hidden="1" customHeight="1" x14ac:dyDescent="0.2"/>
    <row r="2343" ht="14.25" hidden="1" customHeight="1" x14ac:dyDescent="0.2"/>
    <row r="2344" ht="14.25" hidden="1" customHeight="1" x14ac:dyDescent="0.2"/>
    <row r="2345" ht="14.25" hidden="1" customHeight="1" x14ac:dyDescent="0.2"/>
    <row r="2346" ht="14.25" hidden="1" customHeight="1" x14ac:dyDescent="0.2"/>
    <row r="2347" ht="14.25" hidden="1" customHeight="1" x14ac:dyDescent="0.2"/>
    <row r="2348" ht="14.25" hidden="1" customHeight="1" x14ac:dyDescent="0.2"/>
    <row r="2349" ht="14.25" hidden="1" customHeight="1" x14ac:dyDescent="0.2"/>
    <row r="2350" ht="14.25" hidden="1" customHeight="1" x14ac:dyDescent="0.2"/>
    <row r="2351" ht="14.25" hidden="1" customHeight="1" x14ac:dyDescent="0.2"/>
    <row r="2352" ht="14.25" hidden="1" customHeight="1" x14ac:dyDescent="0.2"/>
    <row r="2353" ht="14.25" hidden="1" customHeight="1" x14ac:dyDescent="0.2"/>
    <row r="2354" ht="14.25" hidden="1" customHeight="1" x14ac:dyDescent="0.2"/>
    <row r="2355" ht="14.25" hidden="1" customHeight="1" x14ac:dyDescent="0.2"/>
    <row r="2356" ht="14.25" hidden="1" customHeight="1" x14ac:dyDescent="0.2"/>
    <row r="2357" ht="14.25" hidden="1" customHeight="1" x14ac:dyDescent="0.2"/>
    <row r="2358" ht="14.25" hidden="1" customHeight="1" x14ac:dyDescent="0.2"/>
    <row r="2359" ht="14.25" hidden="1" customHeight="1" x14ac:dyDescent="0.2"/>
    <row r="2360" ht="14.25" hidden="1" customHeight="1" x14ac:dyDescent="0.2"/>
    <row r="2361" ht="14.25" hidden="1" customHeight="1" x14ac:dyDescent="0.2"/>
    <row r="2362" ht="14.25" hidden="1" customHeight="1" x14ac:dyDescent="0.2"/>
    <row r="2363" ht="14.25" hidden="1" customHeight="1" x14ac:dyDescent="0.2"/>
    <row r="2364" ht="14.25" hidden="1" customHeight="1" x14ac:dyDescent="0.2"/>
    <row r="2365" ht="14.25" hidden="1" customHeight="1" x14ac:dyDescent="0.2"/>
    <row r="2366" ht="14.25" hidden="1" customHeight="1" x14ac:dyDescent="0.2"/>
    <row r="2367" ht="14.25" hidden="1" customHeight="1" x14ac:dyDescent="0.2"/>
    <row r="2368" ht="14.25" hidden="1" customHeight="1" x14ac:dyDescent="0.2"/>
    <row r="2369" ht="14.25" hidden="1" customHeight="1" x14ac:dyDescent="0.2"/>
    <row r="2370" ht="14.25" hidden="1" customHeight="1" x14ac:dyDescent="0.2"/>
    <row r="2371" ht="14.25" hidden="1" customHeight="1" x14ac:dyDescent="0.2"/>
    <row r="2372" ht="14.25" hidden="1" customHeight="1" x14ac:dyDescent="0.2"/>
    <row r="2373" ht="14.25" hidden="1" customHeight="1" x14ac:dyDescent="0.2"/>
    <row r="2374" ht="14.25" hidden="1" customHeight="1" x14ac:dyDescent="0.2"/>
    <row r="2375" ht="14.25" hidden="1" customHeight="1" x14ac:dyDescent="0.2"/>
    <row r="2376" ht="14.25" hidden="1" customHeight="1" x14ac:dyDescent="0.2"/>
    <row r="2377" ht="14.25" hidden="1" customHeight="1" x14ac:dyDescent="0.2"/>
    <row r="2378" ht="14.25" hidden="1" customHeight="1" x14ac:dyDescent="0.2"/>
    <row r="2379" ht="14.25" hidden="1" customHeight="1" x14ac:dyDescent="0.2"/>
    <row r="2380" ht="14.25" hidden="1" customHeight="1" x14ac:dyDescent="0.2"/>
    <row r="2381" ht="14.25" hidden="1" customHeight="1" x14ac:dyDescent="0.2"/>
    <row r="2382" ht="14.25" hidden="1" customHeight="1" x14ac:dyDescent="0.2"/>
    <row r="2383" ht="14.25" hidden="1" customHeight="1" x14ac:dyDescent="0.2"/>
    <row r="2384" ht="14.25" hidden="1" customHeight="1" x14ac:dyDescent="0.2"/>
    <row r="2385" ht="14.25" hidden="1" customHeight="1" x14ac:dyDescent="0.2"/>
    <row r="2386" ht="14.25" hidden="1" customHeight="1" x14ac:dyDescent="0.2"/>
    <row r="2387" ht="14.25" hidden="1" customHeight="1" x14ac:dyDescent="0.2"/>
    <row r="2388" ht="14.25" hidden="1" customHeight="1" x14ac:dyDescent="0.2"/>
    <row r="2389" ht="14.25" hidden="1" customHeight="1" x14ac:dyDescent="0.2"/>
    <row r="2390" ht="14.25" hidden="1" customHeight="1" x14ac:dyDescent="0.2"/>
    <row r="2391" ht="14.25" hidden="1" customHeight="1" x14ac:dyDescent="0.2"/>
    <row r="2392" ht="14.25" hidden="1" customHeight="1" x14ac:dyDescent="0.2"/>
    <row r="2393" ht="14.25" hidden="1" customHeight="1" x14ac:dyDescent="0.2"/>
    <row r="2394" ht="14.25" hidden="1" customHeight="1" x14ac:dyDescent="0.2"/>
    <row r="2395" ht="14.25" hidden="1" customHeight="1" x14ac:dyDescent="0.2"/>
    <row r="2396" ht="14.25" hidden="1" customHeight="1" x14ac:dyDescent="0.2"/>
    <row r="2397" ht="14.25" hidden="1" customHeight="1" x14ac:dyDescent="0.2"/>
    <row r="2398" ht="14.25" hidden="1" customHeight="1" x14ac:dyDescent="0.2"/>
    <row r="2399" ht="14.25" hidden="1" customHeight="1" x14ac:dyDescent="0.2"/>
    <row r="2400" ht="14.25" hidden="1" customHeight="1" x14ac:dyDescent="0.2"/>
    <row r="2401" ht="14.25" hidden="1" customHeight="1" x14ac:dyDescent="0.2"/>
    <row r="2402" ht="14.25" hidden="1" customHeight="1" x14ac:dyDescent="0.2"/>
    <row r="2403" ht="14.25" hidden="1" customHeight="1" x14ac:dyDescent="0.2"/>
    <row r="2404" ht="14.25" hidden="1" customHeight="1" x14ac:dyDescent="0.2"/>
    <row r="2405" ht="14.25" hidden="1" customHeight="1" x14ac:dyDescent="0.2"/>
    <row r="2406" ht="14.25" hidden="1" customHeight="1" x14ac:dyDescent="0.2"/>
    <row r="2407" ht="14.25" hidden="1" customHeight="1" x14ac:dyDescent="0.2"/>
    <row r="2408" ht="14.25" hidden="1" customHeight="1" x14ac:dyDescent="0.2"/>
    <row r="2409" ht="14.25" hidden="1" customHeight="1" x14ac:dyDescent="0.2"/>
    <row r="2410" ht="14.25" hidden="1" customHeight="1" x14ac:dyDescent="0.2"/>
    <row r="2411" ht="14.25" hidden="1" customHeight="1" x14ac:dyDescent="0.2"/>
    <row r="2412" ht="14.25" hidden="1" customHeight="1" x14ac:dyDescent="0.2"/>
    <row r="2413" ht="14.25" hidden="1" customHeight="1" x14ac:dyDescent="0.2"/>
    <row r="2414" ht="14.25" hidden="1" customHeight="1" x14ac:dyDescent="0.2"/>
    <row r="2415" ht="14.25" hidden="1" customHeight="1" x14ac:dyDescent="0.2"/>
    <row r="2416" ht="14.25" hidden="1" customHeight="1" x14ac:dyDescent="0.2"/>
    <row r="2417" ht="14.25" hidden="1" customHeight="1" x14ac:dyDescent="0.2"/>
    <row r="2418" ht="14.25" hidden="1" customHeight="1" x14ac:dyDescent="0.2"/>
    <row r="2419" ht="14.25" hidden="1" customHeight="1" x14ac:dyDescent="0.2"/>
    <row r="2420" ht="14.25" hidden="1" customHeight="1" x14ac:dyDescent="0.2"/>
    <row r="2421" ht="14.25" hidden="1" customHeight="1" x14ac:dyDescent="0.2"/>
    <row r="2422" ht="14.25" hidden="1" customHeight="1" x14ac:dyDescent="0.2"/>
    <row r="2423" ht="14.25" hidden="1" customHeight="1" x14ac:dyDescent="0.2"/>
    <row r="2424" ht="14.25" hidden="1" customHeight="1" x14ac:dyDescent="0.2"/>
    <row r="2425" ht="14.25" hidden="1" customHeight="1" x14ac:dyDescent="0.2"/>
    <row r="2426" ht="14.25" hidden="1" customHeight="1" x14ac:dyDescent="0.2"/>
    <row r="2427" ht="14.25" hidden="1" customHeight="1" x14ac:dyDescent="0.2"/>
    <row r="2428" ht="14.25" hidden="1" customHeight="1" x14ac:dyDescent="0.2"/>
    <row r="2429" ht="14.25" hidden="1" customHeight="1" x14ac:dyDescent="0.2"/>
    <row r="2430" ht="14.25" hidden="1" customHeight="1" x14ac:dyDescent="0.2"/>
    <row r="2431" ht="14.25" hidden="1" customHeight="1" x14ac:dyDescent="0.2"/>
    <row r="2432" ht="14.25" hidden="1" customHeight="1" x14ac:dyDescent="0.2"/>
    <row r="2433" ht="14.25" hidden="1" customHeight="1" x14ac:dyDescent="0.2"/>
    <row r="2434" ht="14.25" hidden="1" customHeight="1" x14ac:dyDescent="0.2"/>
    <row r="2435" ht="14.25" hidden="1" customHeight="1" x14ac:dyDescent="0.2"/>
    <row r="2436" ht="14.25" hidden="1" customHeight="1" x14ac:dyDescent="0.2"/>
    <row r="2437" ht="14.25" hidden="1" customHeight="1" x14ac:dyDescent="0.2"/>
    <row r="2438" ht="14.25" hidden="1" customHeight="1" x14ac:dyDescent="0.2"/>
    <row r="2439" ht="14.25" hidden="1" customHeight="1" x14ac:dyDescent="0.2"/>
    <row r="2440" ht="14.25" hidden="1" customHeight="1" x14ac:dyDescent="0.2"/>
    <row r="2441" ht="14.25" hidden="1" customHeight="1" x14ac:dyDescent="0.2"/>
    <row r="2442" ht="14.25" hidden="1" customHeight="1" x14ac:dyDescent="0.2"/>
    <row r="2443" ht="14.25" hidden="1" customHeight="1" x14ac:dyDescent="0.2"/>
    <row r="2444" ht="14.25" hidden="1" customHeight="1" x14ac:dyDescent="0.2"/>
    <row r="2445" ht="14.25" hidden="1" customHeight="1" x14ac:dyDescent="0.2"/>
    <row r="2446" ht="14.25" hidden="1" customHeight="1" x14ac:dyDescent="0.2"/>
    <row r="2447" ht="14.25" hidden="1" customHeight="1" x14ac:dyDescent="0.2"/>
    <row r="2448" ht="14.25" hidden="1" customHeight="1" x14ac:dyDescent="0.2"/>
    <row r="2449" ht="14.25" hidden="1" customHeight="1" x14ac:dyDescent="0.2"/>
    <row r="2450" ht="14.25" hidden="1" customHeight="1" x14ac:dyDescent="0.2"/>
    <row r="2451" ht="14.25" hidden="1" customHeight="1" x14ac:dyDescent="0.2"/>
    <row r="2452" ht="14.25" hidden="1" customHeight="1" x14ac:dyDescent="0.2"/>
    <row r="2453" ht="14.25" hidden="1" customHeight="1" x14ac:dyDescent="0.2"/>
    <row r="2454" ht="14.25" hidden="1" customHeight="1" x14ac:dyDescent="0.2"/>
    <row r="2455" ht="14.25" hidden="1" customHeight="1" x14ac:dyDescent="0.2"/>
    <row r="2456" ht="14.25" hidden="1" customHeight="1" x14ac:dyDescent="0.2"/>
    <row r="2457" ht="14.25" hidden="1" customHeight="1" x14ac:dyDescent="0.2"/>
    <row r="2458" ht="14.25" hidden="1" customHeight="1" x14ac:dyDescent="0.2"/>
    <row r="2459" ht="14.25" hidden="1" customHeight="1" x14ac:dyDescent="0.2"/>
    <row r="2460" ht="14.25" hidden="1" customHeight="1" x14ac:dyDescent="0.2"/>
    <row r="2461" ht="14.25" hidden="1" customHeight="1" x14ac:dyDescent="0.2"/>
    <row r="2462" ht="14.25" hidden="1" customHeight="1" x14ac:dyDescent="0.2"/>
    <row r="2463" ht="14.25" hidden="1" customHeight="1" x14ac:dyDescent="0.2"/>
    <row r="2464" ht="14.25" hidden="1" customHeight="1" x14ac:dyDescent="0.2"/>
    <row r="2465" ht="14.25" hidden="1" customHeight="1" x14ac:dyDescent="0.2"/>
    <row r="2466" ht="14.25" hidden="1" customHeight="1" x14ac:dyDescent="0.2"/>
    <row r="2467" ht="14.25" hidden="1" customHeight="1" x14ac:dyDescent="0.2"/>
    <row r="2468" ht="14.25" hidden="1" customHeight="1" x14ac:dyDescent="0.2"/>
    <row r="2469" ht="14.25" hidden="1" customHeight="1" x14ac:dyDescent="0.2"/>
    <row r="2470" ht="14.25" hidden="1" customHeight="1" x14ac:dyDescent="0.2"/>
    <row r="2471" ht="14.25" hidden="1" customHeight="1" x14ac:dyDescent="0.2"/>
    <row r="2472" ht="14.25" hidden="1" customHeight="1" x14ac:dyDescent="0.2"/>
    <row r="2473" ht="14.25" hidden="1" customHeight="1" x14ac:dyDescent="0.2"/>
    <row r="2474" ht="14.25" hidden="1" customHeight="1" x14ac:dyDescent="0.2"/>
    <row r="2475" ht="14.25" hidden="1" customHeight="1" x14ac:dyDescent="0.2"/>
    <row r="2476" ht="14.25" hidden="1" customHeight="1" x14ac:dyDescent="0.2"/>
    <row r="2477" ht="14.25" hidden="1" customHeight="1" x14ac:dyDescent="0.2"/>
    <row r="2478" ht="14.25" hidden="1" customHeight="1" x14ac:dyDescent="0.2"/>
    <row r="2479" ht="14.25" hidden="1" customHeight="1" x14ac:dyDescent="0.2"/>
    <row r="2480" ht="14.25" hidden="1" customHeight="1" x14ac:dyDescent="0.2"/>
    <row r="2481" ht="14.25" hidden="1" customHeight="1" x14ac:dyDescent="0.2"/>
    <row r="2482" ht="14.25" hidden="1" customHeight="1" x14ac:dyDescent="0.2"/>
    <row r="2483" ht="14.25" hidden="1" customHeight="1" x14ac:dyDescent="0.2"/>
    <row r="2484" ht="14.25" hidden="1" customHeight="1" x14ac:dyDescent="0.2"/>
    <row r="2485" ht="14.25" hidden="1" customHeight="1" x14ac:dyDescent="0.2"/>
    <row r="2486" ht="14.25" hidden="1" customHeight="1" x14ac:dyDescent="0.2"/>
    <row r="2487" ht="14.25" hidden="1" customHeight="1" x14ac:dyDescent="0.2"/>
    <row r="2488" ht="14.25" hidden="1" customHeight="1" x14ac:dyDescent="0.2"/>
    <row r="2489" ht="14.25" hidden="1" customHeight="1" x14ac:dyDescent="0.2"/>
    <row r="2490" ht="14.25" hidden="1" customHeight="1" x14ac:dyDescent="0.2"/>
    <row r="2491" ht="14.25" hidden="1" customHeight="1" x14ac:dyDescent="0.2"/>
    <row r="2492" ht="14.25" hidden="1" customHeight="1" x14ac:dyDescent="0.2"/>
    <row r="2493" ht="14.25" hidden="1" customHeight="1" x14ac:dyDescent="0.2"/>
    <row r="2494" ht="14.25" hidden="1" customHeight="1" x14ac:dyDescent="0.2"/>
    <row r="2495" ht="14.25" hidden="1" customHeight="1" x14ac:dyDescent="0.2"/>
    <row r="2496" ht="14.25" hidden="1" customHeight="1" x14ac:dyDescent="0.2"/>
    <row r="2497" ht="14.25" hidden="1" customHeight="1" x14ac:dyDescent="0.2"/>
    <row r="2498" ht="14.25" hidden="1" customHeight="1" x14ac:dyDescent="0.2"/>
    <row r="2499" ht="14.25" hidden="1" customHeight="1" x14ac:dyDescent="0.2"/>
    <row r="2500" ht="14.25" hidden="1" customHeight="1" x14ac:dyDescent="0.2"/>
    <row r="2501" ht="14.25" hidden="1" customHeight="1" x14ac:dyDescent="0.2"/>
    <row r="2502" ht="14.25" hidden="1" customHeight="1" x14ac:dyDescent="0.2"/>
    <row r="2503" ht="14.25" hidden="1" customHeight="1" x14ac:dyDescent="0.2"/>
    <row r="2504" ht="14.25" hidden="1" customHeight="1" x14ac:dyDescent="0.2"/>
    <row r="2505" ht="14.25" hidden="1" customHeight="1" x14ac:dyDescent="0.2"/>
    <row r="2506" ht="14.25" hidden="1" customHeight="1" x14ac:dyDescent="0.2"/>
    <row r="2507" ht="14.25" hidden="1" customHeight="1" x14ac:dyDescent="0.2"/>
    <row r="2508" ht="14.25" hidden="1" customHeight="1" x14ac:dyDescent="0.2"/>
    <row r="2509" ht="14.25" hidden="1" customHeight="1" x14ac:dyDescent="0.2"/>
    <row r="2510" ht="14.25" hidden="1" customHeight="1" x14ac:dyDescent="0.2"/>
    <row r="2511" ht="14.25" hidden="1" customHeight="1" x14ac:dyDescent="0.2"/>
    <row r="2512" ht="14.25" hidden="1" customHeight="1" x14ac:dyDescent="0.2"/>
    <row r="2513" ht="14.25" hidden="1" customHeight="1" x14ac:dyDescent="0.2"/>
    <row r="2514" ht="14.25" hidden="1" customHeight="1" x14ac:dyDescent="0.2"/>
    <row r="2515" ht="14.25" hidden="1" customHeight="1" x14ac:dyDescent="0.2"/>
    <row r="2516" ht="14.25" hidden="1" customHeight="1" x14ac:dyDescent="0.2"/>
    <row r="2517" ht="14.25" hidden="1" customHeight="1" x14ac:dyDescent="0.2"/>
    <row r="2518" ht="14.25" hidden="1" customHeight="1" x14ac:dyDescent="0.2"/>
    <row r="2519" ht="14.25" hidden="1" customHeight="1" x14ac:dyDescent="0.2"/>
    <row r="2520" ht="14.25" hidden="1" customHeight="1" x14ac:dyDescent="0.2"/>
    <row r="2521" ht="14.25" hidden="1" customHeight="1" x14ac:dyDescent="0.2"/>
    <row r="2522" ht="14.25" hidden="1" customHeight="1" x14ac:dyDescent="0.2"/>
    <row r="2523" ht="14.25" hidden="1" customHeight="1" x14ac:dyDescent="0.2"/>
    <row r="2524" ht="14.25" hidden="1" customHeight="1" x14ac:dyDescent="0.2"/>
    <row r="2525" ht="14.25" hidden="1" customHeight="1" x14ac:dyDescent="0.2"/>
    <row r="2526" ht="14.25" hidden="1" customHeight="1" x14ac:dyDescent="0.2"/>
    <row r="2527" ht="14.25" hidden="1" customHeight="1" x14ac:dyDescent="0.2"/>
    <row r="2528" ht="14.25" hidden="1" customHeight="1" x14ac:dyDescent="0.2"/>
    <row r="2529" ht="14.25" hidden="1" customHeight="1" x14ac:dyDescent="0.2"/>
    <row r="2530" ht="14.25" hidden="1" customHeight="1" x14ac:dyDescent="0.2"/>
    <row r="2531" ht="14.25" hidden="1" customHeight="1" x14ac:dyDescent="0.2"/>
    <row r="2532" ht="14.25" hidden="1" customHeight="1" x14ac:dyDescent="0.2"/>
    <row r="2533" ht="14.25" hidden="1" customHeight="1" x14ac:dyDescent="0.2"/>
    <row r="2534" ht="14.25" hidden="1" customHeight="1" x14ac:dyDescent="0.2"/>
    <row r="2535" ht="14.25" hidden="1" customHeight="1" x14ac:dyDescent="0.2"/>
    <row r="2536" ht="14.25" hidden="1" customHeight="1" x14ac:dyDescent="0.2"/>
    <row r="2537" ht="14.25" hidden="1" customHeight="1" x14ac:dyDescent="0.2"/>
    <row r="2538" ht="14.25" hidden="1" customHeight="1" x14ac:dyDescent="0.2"/>
    <row r="2539" ht="14.25" hidden="1" customHeight="1" x14ac:dyDescent="0.2"/>
    <row r="2540" ht="14.25" hidden="1" customHeight="1" x14ac:dyDescent="0.2"/>
    <row r="2541" ht="14.25" hidden="1" customHeight="1" x14ac:dyDescent="0.2"/>
    <row r="2542" ht="14.25" hidden="1" customHeight="1" x14ac:dyDescent="0.2"/>
    <row r="2543" ht="14.25" hidden="1" customHeight="1" x14ac:dyDescent="0.2"/>
    <row r="2544" ht="14.25" hidden="1" customHeight="1" x14ac:dyDescent="0.2"/>
    <row r="2545" ht="14.25" hidden="1" customHeight="1" x14ac:dyDescent="0.2"/>
    <row r="2546" ht="14.25" hidden="1" customHeight="1" x14ac:dyDescent="0.2"/>
    <row r="2547" ht="14.25" hidden="1" customHeight="1" x14ac:dyDescent="0.2"/>
    <row r="2548" ht="14.25" hidden="1" customHeight="1" x14ac:dyDescent="0.2"/>
    <row r="2549" ht="14.25" hidden="1" customHeight="1" x14ac:dyDescent="0.2"/>
    <row r="2550" ht="14.25" hidden="1" customHeight="1" x14ac:dyDescent="0.2"/>
    <row r="2551" ht="14.25" hidden="1" customHeight="1" x14ac:dyDescent="0.2"/>
    <row r="2552" ht="14.25" hidden="1" customHeight="1" x14ac:dyDescent="0.2"/>
    <row r="2553" ht="14.25" hidden="1" customHeight="1" x14ac:dyDescent="0.2"/>
    <row r="2554" ht="14.25" hidden="1" customHeight="1" x14ac:dyDescent="0.2"/>
    <row r="2555" ht="14.25" hidden="1" customHeight="1" x14ac:dyDescent="0.2"/>
    <row r="2556" ht="14.25" hidden="1" customHeight="1" x14ac:dyDescent="0.2"/>
    <row r="2557" ht="14.25" hidden="1" customHeight="1" x14ac:dyDescent="0.2"/>
    <row r="2558" ht="14.25" hidden="1" customHeight="1" x14ac:dyDescent="0.2"/>
    <row r="2559" ht="14.25" hidden="1" customHeight="1" x14ac:dyDescent="0.2"/>
    <row r="2560" ht="14.25" hidden="1" customHeight="1" x14ac:dyDescent="0.2"/>
    <row r="2561" ht="14.25" hidden="1" customHeight="1" x14ac:dyDescent="0.2"/>
    <row r="2562" ht="14.25" hidden="1" customHeight="1" x14ac:dyDescent="0.2"/>
    <row r="2563" ht="14.25" hidden="1" customHeight="1" x14ac:dyDescent="0.2"/>
    <row r="2564" ht="14.25" hidden="1" customHeight="1" x14ac:dyDescent="0.2"/>
    <row r="2565" ht="14.25" hidden="1" customHeight="1" x14ac:dyDescent="0.2"/>
    <row r="2566" ht="14.25" hidden="1" customHeight="1" x14ac:dyDescent="0.2"/>
    <row r="2567" ht="14.25" hidden="1" customHeight="1" x14ac:dyDescent="0.2"/>
    <row r="2568" ht="14.25" hidden="1" customHeight="1" x14ac:dyDescent="0.2"/>
    <row r="2569" ht="14.25" hidden="1" customHeight="1" x14ac:dyDescent="0.2"/>
    <row r="2570" ht="14.25" hidden="1" customHeight="1" x14ac:dyDescent="0.2"/>
    <row r="2571" ht="14.25" hidden="1" customHeight="1" x14ac:dyDescent="0.2"/>
    <row r="2572" ht="14.25" hidden="1" customHeight="1" x14ac:dyDescent="0.2"/>
    <row r="2573" ht="14.25" hidden="1" customHeight="1" x14ac:dyDescent="0.2"/>
    <row r="2574" ht="14.25" hidden="1" customHeight="1" x14ac:dyDescent="0.2"/>
    <row r="2575" ht="14.25" hidden="1" customHeight="1" x14ac:dyDescent="0.2"/>
    <row r="2576" ht="14.25" hidden="1" customHeight="1" x14ac:dyDescent="0.2"/>
    <row r="2577" ht="14.25" hidden="1" customHeight="1" x14ac:dyDescent="0.2"/>
    <row r="2578" ht="14.25" hidden="1" customHeight="1" x14ac:dyDescent="0.2"/>
    <row r="2579" ht="14.25" hidden="1" customHeight="1" x14ac:dyDescent="0.2"/>
    <row r="2580" ht="14.25" hidden="1" customHeight="1" x14ac:dyDescent="0.2"/>
    <row r="2581" ht="14.25" hidden="1" customHeight="1" x14ac:dyDescent="0.2"/>
    <row r="2582" ht="14.25" hidden="1" customHeight="1" x14ac:dyDescent="0.2"/>
    <row r="2583" ht="14.25" hidden="1" customHeight="1" x14ac:dyDescent="0.2"/>
    <row r="2584" ht="14.25" hidden="1" customHeight="1" x14ac:dyDescent="0.2"/>
    <row r="2585" ht="14.25" hidden="1" customHeight="1" x14ac:dyDescent="0.2"/>
    <row r="2586" ht="14.25" hidden="1" customHeight="1" x14ac:dyDescent="0.2"/>
    <row r="2587" ht="14.25" hidden="1" customHeight="1" x14ac:dyDescent="0.2"/>
    <row r="2588" ht="14.25" hidden="1" customHeight="1" x14ac:dyDescent="0.2"/>
    <row r="2589" ht="14.25" hidden="1" customHeight="1" x14ac:dyDescent="0.2"/>
    <row r="2590" ht="14.25" hidden="1" customHeight="1" x14ac:dyDescent="0.2"/>
    <row r="2591" ht="14.25" hidden="1" customHeight="1" x14ac:dyDescent="0.2"/>
    <row r="2592" ht="14.25" hidden="1" customHeight="1" x14ac:dyDescent="0.2"/>
    <row r="2593" ht="14.25" hidden="1" customHeight="1" x14ac:dyDescent="0.2"/>
    <row r="2594" ht="14.25" hidden="1" customHeight="1" x14ac:dyDescent="0.2"/>
    <row r="2595" ht="14.25" hidden="1" customHeight="1" x14ac:dyDescent="0.2"/>
    <row r="2596" ht="14.25" hidden="1" customHeight="1" x14ac:dyDescent="0.2"/>
    <row r="2597" ht="14.25" hidden="1" customHeight="1" x14ac:dyDescent="0.2"/>
    <row r="2598" ht="14.25" hidden="1" customHeight="1" x14ac:dyDescent="0.2"/>
    <row r="2599" ht="14.25" hidden="1" customHeight="1" x14ac:dyDescent="0.2"/>
    <row r="2600" ht="14.25" hidden="1" customHeight="1" x14ac:dyDescent="0.2"/>
    <row r="2601" ht="14.25" hidden="1" customHeight="1" x14ac:dyDescent="0.2"/>
    <row r="2602" ht="14.25" hidden="1" customHeight="1" x14ac:dyDescent="0.2"/>
    <row r="2603" ht="14.25" hidden="1" customHeight="1" x14ac:dyDescent="0.2"/>
    <row r="2604" ht="14.25" hidden="1" customHeight="1" x14ac:dyDescent="0.2"/>
    <row r="2605" ht="14.25" hidden="1" customHeight="1" x14ac:dyDescent="0.2"/>
    <row r="2606" ht="14.25" hidden="1" customHeight="1" x14ac:dyDescent="0.2"/>
    <row r="2607" ht="14.25" hidden="1" customHeight="1" x14ac:dyDescent="0.2"/>
    <row r="2608" ht="14.25" hidden="1" customHeight="1" x14ac:dyDescent="0.2"/>
    <row r="2609" ht="14.25" hidden="1" customHeight="1" x14ac:dyDescent="0.2"/>
    <row r="2610" ht="14.25" hidden="1" customHeight="1" x14ac:dyDescent="0.2"/>
    <row r="2611" ht="14.25" hidden="1" customHeight="1" x14ac:dyDescent="0.2"/>
    <row r="2612" ht="14.25" hidden="1" customHeight="1" x14ac:dyDescent="0.2"/>
    <row r="2613" ht="14.25" hidden="1" customHeight="1" x14ac:dyDescent="0.2"/>
    <row r="2614" ht="14.25" hidden="1" customHeight="1" x14ac:dyDescent="0.2"/>
    <row r="2615" ht="14.25" hidden="1" customHeight="1" x14ac:dyDescent="0.2"/>
    <row r="2616" ht="14.25" hidden="1" customHeight="1" x14ac:dyDescent="0.2"/>
    <row r="2617" ht="14.25" hidden="1" customHeight="1" x14ac:dyDescent="0.2"/>
    <row r="2618" ht="14.25" hidden="1" customHeight="1" x14ac:dyDescent="0.2"/>
    <row r="2619" ht="14.25" hidden="1" customHeight="1" x14ac:dyDescent="0.2"/>
    <row r="2620" ht="14.25" hidden="1" customHeight="1" x14ac:dyDescent="0.2"/>
    <row r="2621" ht="14.25" hidden="1" customHeight="1" x14ac:dyDescent="0.2"/>
    <row r="2622" ht="14.25" hidden="1" customHeight="1" x14ac:dyDescent="0.2"/>
    <row r="2623" ht="14.25" hidden="1" customHeight="1" x14ac:dyDescent="0.2"/>
    <row r="2624" ht="14.25" hidden="1" customHeight="1" x14ac:dyDescent="0.2"/>
    <row r="2625" ht="14.25" hidden="1" customHeight="1" x14ac:dyDescent="0.2"/>
    <row r="2626" ht="14.25" hidden="1" customHeight="1" x14ac:dyDescent="0.2"/>
    <row r="2627" ht="14.25" hidden="1" customHeight="1" x14ac:dyDescent="0.2"/>
    <row r="2628" ht="14.25" hidden="1" customHeight="1" x14ac:dyDescent="0.2"/>
    <row r="2629" ht="14.25" hidden="1" customHeight="1" x14ac:dyDescent="0.2"/>
    <row r="2630" ht="14.25" hidden="1" customHeight="1" x14ac:dyDescent="0.2"/>
    <row r="2631" ht="14.25" hidden="1" customHeight="1" x14ac:dyDescent="0.2"/>
    <row r="2632" ht="14.25" hidden="1" customHeight="1" x14ac:dyDescent="0.2"/>
    <row r="2633" ht="14.25" hidden="1" customHeight="1" x14ac:dyDescent="0.2"/>
    <row r="2634" ht="14.25" hidden="1" customHeight="1" x14ac:dyDescent="0.2"/>
    <row r="2635" ht="14.25" hidden="1" customHeight="1" x14ac:dyDescent="0.2"/>
    <row r="2636" ht="14.25" hidden="1" customHeight="1" x14ac:dyDescent="0.2"/>
    <row r="2637" ht="14.25" hidden="1" customHeight="1" x14ac:dyDescent="0.2"/>
    <row r="2638" ht="14.25" hidden="1" customHeight="1" x14ac:dyDescent="0.2"/>
    <row r="2639" ht="14.25" hidden="1" customHeight="1" x14ac:dyDescent="0.2"/>
    <row r="2640" ht="14.25" hidden="1" customHeight="1" x14ac:dyDescent="0.2"/>
    <row r="2641" ht="14.25" hidden="1" customHeight="1" x14ac:dyDescent="0.2"/>
    <row r="2642" ht="14.25" hidden="1" customHeight="1" x14ac:dyDescent="0.2"/>
    <row r="2643" ht="14.25" hidden="1" customHeight="1" x14ac:dyDescent="0.2"/>
    <row r="2644" ht="14.25" hidden="1" customHeight="1" x14ac:dyDescent="0.2"/>
    <row r="2645" ht="14.25" hidden="1" customHeight="1" x14ac:dyDescent="0.2"/>
    <row r="2646" ht="14.25" hidden="1" customHeight="1" x14ac:dyDescent="0.2"/>
    <row r="2647" ht="14.25" hidden="1" customHeight="1" x14ac:dyDescent="0.2"/>
    <row r="2648" ht="14.25" hidden="1" customHeight="1" x14ac:dyDescent="0.2"/>
    <row r="2649" ht="14.25" hidden="1" customHeight="1" x14ac:dyDescent="0.2"/>
    <row r="2650" ht="14.25" hidden="1" customHeight="1" x14ac:dyDescent="0.2"/>
    <row r="2651" ht="14.25" hidden="1" customHeight="1" x14ac:dyDescent="0.2"/>
    <row r="2652" ht="14.25" hidden="1" customHeight="1" x14ac:dyDescent="0.2"/>
    <row r="2653" ht="14.25" hidden="1" customHeight="1" x14ac:dyDescent="0.2"/>
    <row r="2654" ht="14.25" hidden="1" customHeight="1" x14ac:dyDescent="0.2"/>
    <row r="2655" ht="14.25" hidden="1" customHeight="1" x14ac:dyDescent="0.2"/>
    <row r="2656" ht="14.25" hidden="1" customHeight="1" x14ac:dyDescent="0.2"/>
    <row r="2657" ht="14.25" hidden="1" customHeight="1" x14ac:dyDescent="0.2"/>
    <row r="2658" ht="14.25" hidden="1" customHeight="1" x14ac:dyDescent="0.2"/>
    <row r="2659" ht="14.25" hidden="1" customHeight="1" x14ac:dyDescent="0.2"/>
    <row r="2660" ht="14.25" hidden="1" customHeight="1" x14ac:dyDescent="0.2"/>
    <row r="2661" ht="14.25" hidden="1" customHeight="1" x14ac:dyDescent="0.2"/>
    <row r="2662" ht="14.25" hidden="1" customHeight="1" x14ac:dyDescent="0.2"/>
    <row r="2663" ht="14.25" hidden="1" customHeight="1" x14ac:dyDescent="0.2"/>
    <row r="2664" ht="14.25" hidden="1" customHeight="1" x14ac:dyDescent="0.2"/>
    <row r="2665" ht="14.25" hidden="1" customHeight="1" x14ac:dyDescent="0.2"/>
    <row r="2666" ht="14.25" hidden="1" customHeight="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sheetData>
  <sheetProtection password="C5B3" sheet="1" objects="1" scenarios="1" formatCells="0" formatColumns="0" formatRows="0" insertHyperlinks="0"/>
  <mergeCells count="102">
    <mergeCell ref="AN14:AO14"/>
    <mergeCell ref="R60:R62"/>
    <mergeCell ref="V60:V62"/>
    <mergeCell ref="Y60:Y62"/>
    <mergeCell ref="Z60:Z62"/>
    <mergeCell ref="AL59:AL62"/>
    <mergeCell ref="AM59:AM62"/>
    <mergeCell ref="AD60:AD62"/>
    <mergeCell ref="B8:B13"/>
    <mergeCell ref="C9:C13"/>
    <mergeCell ref="D10:D13"/>
    <mergeCell ref="E10:E13"/>
    <mergeCell ref="H10:H13"/>
    <mergeCell ref="J10:J13"/>
    <mergeCell ref="M10:M13"/>
    <mergeCell ref="N11:N13"/>
    <mergeCell ref="Q11:Q13"/>
    <mergeCell ref="I10:I13"/>
    <mergeCell ref="AU59:AU62"/>
    <mergeCell ref="B57:B62"/>
    <mergeCell ref="C58:C62"/>
    <mergeCell ref="AK58:AK62"/>
    <mergeCell ref="D59:D62"/>
    <mergeCell ref="E59:E62"/>
    <mergeCell ref="H59:H62"/>
    <mergeCell ref="I59:I62"/>
    <mergeCell ref="J59:J62"/>
    <mergeCell ref="M59:M62"/>
    <mergeCell ref="AI59:AI62"/>
    <mergeCell ref="AG60:AG62"/>
    <mergeCell ref="AH60:AH62"/>
    <mergeCell ref="AA60:AA62"/>
    <mergeCell ref="AB60:AB62"/>
    <mergeCell ref="AC60:AC62"/>
    <mergeCell ref="AQ59:AQ62"/>
    <mergeCell ref="AR59:AR62"/>
    <mergeCell ref="AS59:AS62"/>
    <mergeCell ref="AT59:AT62"/>
    <mergeCell ref="AE60:AE62"/>
    <mergeCell ref="AF60:AF62"/>
    <mergeCell ref="N60:N62"/>
    <mergeCell ref="Q60:Q62"/>
    <mergeCell ref="AU10:AU13"/>
    <mergeCell ref="AK4:AM7"/>
    <mergeCell ref="AC11:AC13"/>
    <mergeCell ref="R11:R13"/>
    <mergeCell ref="V11:V13"/>
    <mergeCell ref="AK9:AK13"/>
    <mergeCell ref="AL10:AL13"/>
    <mergeCell ref="AM10:AM13"/>
    <mergeCell ref="Z11:Z13"/>
    <mergeCell ref="AD11:AD13"/>
    <mergeCell ref="AA11:AA13"/>
    <mergeCell ref="AI10:AI13"/>
    <mergeCell ref="AG11:AG13"/>
    <mergeCell ref="AF11:AF13"/>
    <mergeCell ref="AH11:AH13"/>
    <mergeCell ref="AE11:AE13"/>
    <mergeCell ref="AB11:AB13"/>
    <mergeCell ref="Y11:Y13"/>
    <mergeCell ref="AS10:AS13"/>
    <mergeCell ref="AT10:AT13"/>
    <mergeCell ref="AQ10:AQ13"/>
    <mergeCell ref="AR10:AR13"/>
    <mergeCell ref="AN11:AN13"/>
    <mergeCell ref="D85:D88"/>
    <mergeCell ref="E85:E88"/>
    <mergeCell ref="H85:H88"/>
    <mergeCell ref="I85:I88"/>
    <mergeCell ref="J85:J88"/>
    <mergeCell ref="M85:M88"/>
    <mergeCell ref="AI85:AI88"/>
    <mergeCell ref="N86:N88"/>
    <mergeCell ref="Q86:Q88"/>
    <mergeCell ref="R86:R88"/>
    <mergeCell ref="V86:V88"/>
    <mergeCell ref="Y86:Y88"/>
    <mergeCell ref="Z86:Z88"/>
    <mergeCell ref="K6:M6"/>
    <mergeCell ref="A16:A30"/>
    <mergeCell ref="G6:I6"/>
    <mergeCell ref="C6:E6"/>
    <mergeCell ref="A91:A108"/>
    <mergeCell ref="A65:A82"/>
    <mergeCell ref="AU85:AU88"/>
    <mergeCell ref="AL85:AL88"/>
    <mergeCell ref="AM85:AM88"/>
    <mergeCell ref="AQ85:AQ88"/>
    <mergeCell ref="AR85:AR88"/>
    <mergeCell ref="AS85:AS88"/>
    <mergeCell ref="AT85:AT88"/>
    <mergeCell ref="AF86:AF88"/>
    <mergeCell ref="AG86:AG88"/>
    <mergeCell ref="AH86:AH88"/>
    <mergeCell ref="AA86:AA88"/>
    <mergeCell ref="AB86:AB88"/>
    <mergeCell ref="AC86:AC88"/>
    <mergeCell ref="AD86:AD88"/>
    <mergeCell ref="AE86:AE88"/>
    <mergeCell ref="B83:B88"/>
    <mergeCell ref="C84:C88"/>
    <mergeCell ref="AK84:AK88"/>
  </mergeCells>
  <dataValidations count="6">
    <dataValidation type="decimal" operator="greaterThanOrEqual" allowBlank="1" showInputMessage="1" showErrorMessage="1" error="Please enter non-negative number." sqref="AQ16:AU30 AK16:AO30 N16:AI30 D16:D30 F16:L30">
      <formula1>0</formula1>
    </dataValidation>
    <dataValidation operator="greaterThanOrEqual" allowBlank="1" showErrorMessage="1" errorTitle="Error" error="Please enter non-negative number." sqref="B64:AU64 A15:XFD15 B90"/>
    <dataValidation operator="greaterThanOrEqual" allowBlank="1" showErrorMessage="1" errorTitle="Error" error="Please enter non-negative number." promptTitle="Note" prompt="Please input data in the table above (using the domestic currency and unit multiplier specified on the cover page)." sqref="AQ65:AU79 C83:AI105 C65:AI79 AK65:AO79 AK83:AO105 AQ83:AU105"/>
    <dataValidation allowBlank="1" showInputMessage="1" showErrorMessage="1" promptTitle="Note" prompt="Calculated as the sum of columns 2, 3, 6, 7, 8, 11 and 33." sqref="C16:C30"/>
    <dataValidation allowBlank="1" showInputMessage="1" showErrorMessage="1" promptTitle="Note" prompt="Calculated as the sum of columns 12, 15, 16, 20, 23, 24, 25, 26, 27, 28, 29, 30, 31 and 32." sqref="M16:M30"/>
    <dataValidation type="decimal" operator="greaterThanOrEqual" allowBlank="1" showInputMessage="1" showErrorMessage="1" error="Please enter non-negative number." promptTitle="Note" prompt="Calculated as the sum of columns 4 and 5." sqref="E16:E30">
      <formula1>0</formula1>
    </dataValidation>
  </dataValidations>
  <hyperlinks>
    <hyperlink ref="G6" location="'1 macro-mapping'!A55" display="In floating exchange rates"/>
    <hyperlink ref="C6" location="'1 macro-mapping'!B16" display="In reported currency"/>
    <hyperlink ref="K6" location="'1 macro-mapping'!A83" display="In constant (from 2016) exchange rates"/>
    <hyperlink ref="K6:M6" location="'1 macro-mapping'!A91" display="in USD million (costant 2016 exchange rate)"/>
    <hyperlink ref="G6:H6" location="'1 macro-mapping'!A57" display="In floating exchange rates"/>
    <hyperlink ref="G6:I6" location="'1 macro-mapping'!A65" display="in USD million (floating exchange rates)"/>
  </hyperlinks>
  <pageMargins left="0.70866141732283472" right="0.70866141732283472" top="0.74803149606299213" bottom="0.74803149606299213" header="0.31496062992125984" footer="0.31496062992125984"/>
  <pageSetup paperSize="8" scale="58" fitToWidth="2" orientation="landscape" cellComments="asDisplayed" r:id="rId1"/>
  <headerFooter>
    <oddHeader>&amp;LFSB shadow banking exercise 2017&amp;RConfidential when completed</oddHeader>
    <oddFooter>&amp;C&amp;P of &amp;N</oddFooter>
  </headerFooter>
  <colBreaks count="1" manualBreakCount="1">
    <brk id="26" min="1"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W2672"/>
  <sheetViews>
    <sheetView showGridLines="0" zoomScale="85" zoomScaleNormal="85" zoomScaleSheetLayoutView="40" workbookViewId="0">
      <pane xSplit="2" ySplit="13" topLeftCell="C14" activePane="bottomRight" state="frozen"/>
      <selection pane="topRight" activeCell="C1" sqref="C1"/>
      <selection pane="bottomLeft" activeCell="A14" sqref="A14"/>
      <selection pane="bottomRight" activeCell="C34" sqref="C34"/>
    </sheetView>
  </sheetViews>
  <sheetFormatPr defaultColWidth="0" defaultRowHeight="14.25" zeroHeight="1" x14ac:dyDescent="0.2"/>
  <cols>
    <col min="1" max="1" width="3.625" style="3" customWidth="1"/>
    <col min="2" max="2" width="15.125" style="3" customWidth="1"/>
    <col min="3" max="35" width="12.625" style="3" customWidth="1"/>
    <col min="36" max="36" width="5.625" style="20" customWidth="1"/>
    <col min="37" max="39" width="12.625" style="3" customWidth="1"/>
    <col min="40" max="40" width="5.625" style="20" customWidth="1"/>
    <col min="41" max="41" width="12.625" style="64" customWidth="1"/>
    <col min="42" max="42" width="12.625" style="3" customWidth="1"/>
    <col min="43" max="43" width="12.625" style="64" customWidth="1"/>
    <col min="44" max="44" width="12.625" style="3" customWidth="1"/>
    <col min="45" max="45" width="12.625" style="64" customWidth="1"/>
    <col min="46" max="46" width="12.625" style="3" customWidth="1"/>
    <col min="47" max="47" width="12.625" style="64" customWidth="1"/>
    <col min="48" max="48" width="12.625" style="3" customWidth="1"/>
    <col min="49" max="49" width="5.625" style="3" customWidth="1"/>
    <col min="50" max="16384" width="0" style="3" hidden="1"/>
  </cols>
  <sheetData>
    <row r="1" spans="1:49" s="2" customFormat="1" ht="14.25" customHeight="1" x14ac:dyDescent="0.2">
      <c r="A1" s="68"/>
      <c r="B1" s="57"/>
      <c r="C1" s="57"/>
      <c r="D1" s="57"/>
      <c r="E1" s="57"/>
      <c r="F1" s="57"/>
      <c r="G1" s="57"/>
      <c r="H1" s="57"/>
      <c r="P1" s="3"/>
      <c r="AJ1" s="20"/>
      <c r="AN1" s="20"/>
      <c r="AS1" s="61"/>
      <c r="AU1" s="61"/>
    </row>
    <row r="2" spans="1:49" s="2" customFormat="1" ht="19.5" customHeight="1" x14ac:dyDescent="0.2">
      <c r="B2" s="93" t="s">
        <v>238</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20"/>
      <c r="AR2" s="20"/>
      <c r="AS2" s="20"/>
      <c r="AT2" s="20"/>
      <c r="AU2" s="20"/>
      <c r="AV2" s="20"/>
    </row>
    <row r="3" spans="1:49" ht="9.9499999999999993" customHeigh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18"/>
      <c r="AK3" s="4"/>
      <c r="AL3" s="4"/>
      <c r="AM3" s="4"/>
      <c r="AN3" s="18"/>
      <c r="AO3" s="62"/>
      <c r="AP3" s="4"/>
      <c r="AQ3" s="62"/>
      <c r="AR3" s="4"/>
      <c r="AS3" s="62"/>
      <c r="AT3" s="4"/>
      <c r="AU3" s="62"/>
      <c r="AV3" s="4"/>
    </row>
    <row r="4" spans="1:49" s="2" customFormat="1" ht="12" customHeight="1" x14ac:dyDescent="0.2">
      <c r="B4" s="92" t="s">
        <v>242</v>
      </c>
      <c r="C4" s="92"/>
      <c r="D4" s="92"/>
      <c r="E4" s="92"/>
      <c r="F4" s="92"/>
      <c r="G4" s="92"/>
      <c r="H4" s="92"/>
      <c r="I4" s="92"/>
      <c r="J4" s="92"/>
      <c r="K4" s="92"/>
      <c r="L4" s="92"/>
      <c r="M4" s="92"/>
      <c r="N4" s="92"/>
      <c r="O4" s="92"/>
      <c r="P4" s="173"/>
      <c r="Q4" s="92"/>
      <c r="R4" s="92"/>
      <c r="S4" s="92"/>
      <c r="T4" s="92"/>
      <c r="U4" s="92"/>
      <c r="V4" s="92"/>
      <c r="W4" s="92"/>
      <c r="X4" s="92"/>
      <c r="Y4" s="92"/>
      <c r="Z4" s="92"/>
      <c r="AA4" s="92"/>
      <c r="AB4" s="92"/>
      <c r="AC4" s="92"/>
      <c r="AD4" s="92"/>
      <c r="AE4" s="92"/>
      <c r="AF4" s="92"/>
      <c r="AG4" s="92"/>
      <c r="AH4" s="92"/>
      <c r="AI4" s="173"/>
      <c r="AJ4" s="20"/>
      <c r="AK4" s="1703" t="s">
        <v>325</v>
      </c>
      <c r="AL4" s="1703"/>
      <c r="AM4" s="1703"/>
      <c r="AN4" s="20"/>
      <c r="AO4" s="91" t="s">
        <v>98</v>
      </c>
      <c r="AP4" s="20"/>
      <c r="AQ4" s="20"/>
      <c r="AR4" s="20"/>
      <c r="AS4" s="20"/>
      <c r="AT4" s="20"/>
      <c r="AU4" s="20"/>
      <c r="AV4" s="20"/>
    </row>
    <row r="5" spans="1:49" s="2" customFormat="1" ht="12" customHeight="1" thickBot="1" x14ac:dyDescent="0.25">
      <c r="B5" s="7"/>
      <c r="C5" s="7"/>
      <c r="D5" s="7"/>
      <c r="E5" s="7"/>
      <c r="F5" s="11"/>
      <c r="G5" s="11"/>
      <c r="H5" s="11"/>
      <c r="I5" s="11"/>
      <c r="J5" s="11"/>
      <c r="K5" s="11"/>
      <c r="L5" s="11"/>
      <c r="M5" s="11"/>
      <c r="N5" s="11"/>
      <c r="O5" s="11"/>
      <c r="P5" s="11"/>
      <c r="Q5" s="11"/>
      <c r="R5" s="11"/>
      <c r="S5" s="11"/>
      <c r="T5" s="11"/>
      <c r="U5" s="11"/>
      <c r="V5" s="11"/>
      <c r="W5" s="11"/>
      <c r="X5" s="11"/>
      <c r="Y5" s="11"/>
      <c r="Z5" s="11"/>
      <c r="AA5" s="11"/>
      <c r="AB5" s="11"/>
      <c r="AC5" s="11"/>
      <c r="AD5" s="11"/>
      <c r="AE5" s="7"/>
      <c r="AF5" s="7"/>
      <c r="AG5" s="7"/>
      <c r="AH5" s="7"/>
      <c r="AI5" s="7"/>
      <c r="AJ5" s="77"/>
      <c r="AK5" s="1703"/>
      <c r="AL5" s="1703"/>
      <c r="AM5" s="1703"/>
      <c r="AN5" s="77"/>
      <c r="AO5" s="63"/>
      <c r="AP5" s="7"/>
      <c r="AQ5" s="63"/>
      <c r="AR5" s="7"/>
      <c r="AS5" s="63"/>
      <c r="AT5" s="7"/>
      <c r="AU5" s="63"/>
      <c r="AV5" s="7"/>
    </row>
    <row r="6" spans="1:49" s="2" customFormat="1" ht="14.25" customHeight="1" x14ac:dyDescent="0.2">
      <c r="B6" s="1736" t="s">
        <v>245</v>
      </c>
      <c r="C6" s="185" t="s">
        <v>1</v>
      </c>
      <c r="D6" s="5" t="s">
        <v>2</v>
      </c>
      <c r="E6" s="5" t="s">
        <v>3</v>
      </c>
      <c r="F6" s="12" t="s">
        <v>97</v>
      </c>
      <c r="G6" s="12" t="s">
        <v>4</v>
      </c>
      <c r="H6" s="12" t="s">
        <v>5</v>
      </c>
      <c r="I6" s="83" t="s">
        <v>6</v>
      </c>
      <c r="J6" s="12" t="s">
        <v>7</v>
      </c>
      <c r="K6" s="12" t="s">
        <v>8</v>
      </c>
      <c r="L6" s="12" t="s">
        <v>9</v>
      </c>
      <c r="M6" s="12" t="s">
        <v>10</v>
      </c>
      <c r="N6" s="12" t="s">
        <v>11</v>
      </c>
      <c r="O6" s="12" t="s">
        <v>12</v>
      </c>
      <c r="P6" s="12" t="s">
        <v>13</v>
      </c>
      <c r="Q6" s="12" t="s">
        <v>14</v>
      </c>
      <c r="R6" s="12" t="s">
        <v>15</v>
      </c>
      <c r="S6" s="12" t="s">
        <v>16</v>
      </c>
      <c r="T6" s="12" t="s">
        <v>17</v>
      </c>
      <c r="U6" s="12" t="s">
        <v>18</v>
      </c>
      <c r="V6" s="12" t="s">
        <v>19</v>
      </c>
      <c r="W6" s="12" t="s">
        <v>20</v>
      </c>
      <c r="X6" s="12" t="s">
        <v>21</v>
      </c>
      <c r="Y6" s="12" t="s">
        <v>22</v>
      </c>
      <c r="Z6" s="12" t="s">
        <v>23</v>
      </c>
      <c r="AA6" s="12" t="s">
        <v>24</v>
      </c>
      <c r="AB6" s="5" t="s">
        <v>25</v>
      </c>
      <c r="AC6" s="5" t="s">
        <v>26</v>
      </c>
      <c r="AD6" s="12" t="s">
        <v>27</v>
      </c>
      <c r="AE6" s="5" t="s">
        <v>28</v>
      </c>
      <c r="AF6" s="5" t="s">
        <v>29</v>
      </c>
      <c r="AG6" s="12" t="s">
        <v>30</v>
      </c>
      <c r="AH6" s="5" t="s">
        <v>31</v>
      </c>
      <c r="AI6" s="5" t="s">
        <v>32</v>
      </c>
      <c r="AJ6" s="76"/>
      <c r="AK6" s="449"/>
      <c r="AL6" s="282"/>
      <c r="AM6" s="282"/>
      <c r="AN6" s="76"/>
      <c r="AO6" s="12" t="s">
        <v>33</v>
      </c>
      <c r="AP6" s="12" t="s">
        <v>34</v>
      </c>
      <c r="AQ6" s="12" t="s">
        <v>35</v>
      </c>
      <c r="AR6" s="12" t="s">
        <v>99</v>
      </c>
      <c r="AS6" s="5" t="s">
        <v>126</v>
      </c>
      <c r="AT6" s="5" t="s">
        <v>127</v>
      </c>
      <c r="AU6" s="5" t="s">
        <v>244</v>
      </c>
      <c r="AV6" s="5" t="s">
        <v>472</v>
      </c>
    </row>
    <row r="7" spans="1:49" s="2" customFormat="1" ht="9.9499999999999993" customHeight="1" x14ac:dyDescent="0.2">
      <c r="B7" s="1737"/>
      <c r="C7" s="1738" t="s">
        <v>95</v>
      </c>
      <c r="D7" s="71"/>
      <c r="E7" s="71"/>
      <c r="F7" s="72"/>
      <c r="G7" s="72"/>
      <c r="H7" s="71"/>
      <c r="I7" s="71"/>
      <c r="J7" s="71"/>
      <c r="K7" s="72"/>
      <c r="L7" s="72"/>
      <c r="M7" s="71"/>
      <c r="N7" s="84"/>
      <c r="O7" s="72"/>
      <c r="P7" s="72"/>
      <c r="Q7" s="73"/>
      <c r="R7" s="73"/>
      <c r="S7" s="73"/>
      <c r="T7" s="73"/>
      <c r="U7" s="73"/>
      <c r="V7" s="73"/>
      <c r="W7" s="73"/>
      <c r="X7" s="73"/>
      <c r="Y7" s="73"/>
      <c r="Z7" s="73"/>
      <c r="AA7" s="73"/>
      <c r="AB7" s="73"/>
      <c r="AC7" s="73"/>
      <c r="AD7" s="73"/>
      <c r="AE7" s="73"/>
      <c r="AF7" s="73"/>
      <c r="AG7" s="73"/>
      <c r="AH7" s="73"/>
      <c r="AI7" s="75"/>
      <c r="AJ7" s="67"/>
      <c r="AK7" s="1708" t="s">
        <v>95</v>
      </c>
      <c r="AL7" s="448"/>
      <c r="AM7" s="450"/>
      <c r="AN7" s="67"/>
      <c r="AO7" s="74"/>
      <c r="AP7" s="75"/>
      <c r="AQ7" s="74"/>
      <c r="AR7" s="75"/>
      <c r="AS7" s="74"/>
      <c r="AT7" s="75"/>
      <c r="AU7" s="74"/>
      <c r="AV7" s="75"/>
    </row>
    <row r="8" spans="1:49" s="2" customFormat="1" ht="9.9499999999999993" customHeight="1" x14ac:dyDescent="0.2">
      <c r="B8" s="1737"/>
      <c r="C8" s="1739"/>
      <c r="D8" s="1714" t="s">
        <v>36</v>
      </c>
      <c r="E8" s="1740" t="s">
        <v>246</v>
      </c>
      <c r="F8" s="138"/>
      <c r="G8" s="138"/>
      <c r="H8" s="1714" t="s">
        <v>247</v>
      </c>
      <c r="I8" s="1714" t="s">
        <v>248</v>
      </c>
      <c r="J8" s="1741" t="s">
        <v>249</v>
      </c>
      <c r="K8" s="138"/>
      <c r="L8" s="141"/>
      <c r="M8" s="1740" t="s">
        <v>250</v>
      </c>
      <c r="N8" s="137"/>
      <c r="O8" s="138"/>
      <c r="P8" s="138"/>
      <c r="Q8" s="139"/>
      <c r="R8" s="137"/>
      <c r="S8" s="137"/>
      <c r="T8" s="137"/>
      <c r="U8" s="137"/>
      <c r="V8" s="137"/>
      <c r="W8" s="137"/>
      <c r="X8" s="137"/>
      <c r="Y8" s="137"/>
      <c r="Z8" s="138"/>
      <c r="AA8" s="137"/>
      <c r="AB8" s="137"/>
      <c r="AC8" s="137"/>
      <c r="AD8" s="137"/>
      <c r="AE8" s="137"/>
      <c r="AF8" s="137"/>
      <c r="AG8" s="137"/>
      <c r="AH8" s="140"/>
      <c r="AI8" s="1714" t="s">
        <v>326</v>
      </c>
      <c r="AJ8" s="885"/>
      <c r="AK8" s="1709"/>
      <c r="AL8" s="1710" t="s">
        <v>339</v>
      </c>
      <c r="AM8" s="1711" t="s">
        <v>320</v>
      </c>
      <c r="AN8" s="885"/>
      <c r="AO8" s="1717"/>
      <c r="AP8" s="1717"/>
      <c r="AQ8" s="1717"/>
      <c r="AR8" s="1717"/>
      <c r="AS8" s="1717"/>
      <c r="AT8" s="1717"/>
      <c r="AU8" s="1717"/>
      <c r="AV8" s="1701"/>
    </row>
    <row r="9" spans="1:49" s="2" customFormat="1" ht="9.9499999999999993" customHeight="1" x14ac:dyDescent="0.2">
      <c r="B9" s="1737"/>
      <c r="C9" s="1739"/>
      <c r="D9" s="1714"/>
      <c r="E9" s="1740"/>
      <c r="F9" s="142"/>
      <c r="G9" s="142"/>
      <c r="H9" s="1714"/>
      <c r="I9" s="1714"/>
      <c r="J9" s="1740"/>
      <c r="K9" s="142"/>
      <c r="L9" s="143"/>
      <c r="M9" s="1740"/>
      <c r="N9" s="1706" t="s">
        <v>251</v>
      </c>
      <c r="O9" s="146"/>
      <c r="P9" s="146"/>
      <c r="Q9" s="1706" t="s">
        <v>334</v>
      </c>
      <c r="R9" s="1706" t="s">
        <v>333</v>
      </c>
      <c r="S9" s="146"/>
      <c r="T9" s="146"/>
      <c r="U9" s="146"/>
      <c r="V9" s="1706" t="s">
        <v>329</v>
      </c>
      <c r="W9" s="146"/>
      <c r="X9" s="420"/>
      <c r="Y9" s="1704" t="s">
        <v>39</v>
      </c>
      <c r="Z9" s="1704" t="s">
        <v>37</v>
      </c>
      <c r="AA9" s="1704" t="s">
        <v>96</v>
      </c>
      <c r="AB9" s="1704" t="s">
        <v>38</v>
      </c>
      <c r="AC9" s="1704" t="s">
        <v>471</v>
      </c>
      <c r="AD9" s="1704" t="s">
        <v>559</v>
      </c>
      <c r="AE9" s="1715" t="s">
        <v>560</v>
      </c>
      <c r="AF9" s="1715" t="s">
        <v>560</v>
      </c>
      <c r="AG9" s="1715" t="s">
        <v>560</v>
      </c>
      <c r="AH9" s="1704" t="s">
        <v>561</v>
      </c>
      <c r="AI9" s="1714"/>
      <c r="AJ9" s="885"/>
      <c r="AK9" s="1709"/>
      <c r="AL9" s="1710"/>
      <c r="AM9" s="1712"/>
      <c r="AN9" s="885"/>
      <c r="AO9" s="1718"/>
      <c r="AP9" s="1718"/>
      <c r="AQ9" s="1718"/>
      <c r="AR9" s="1718"/>
      <c r="AS9" s="1718"/>
      <c r="AT9" s="1718"/>
      <c r="AU9" s="1718"/>
      <c r="AV9" s="1702"/>
    </row>
    <row r="10" spans="1:49" s="2" customFormat="1" ht="12" customHeight="1" x14ac:dyDescent="0.2">
      <c r="B10" s="1737"/>
      <c r="C10" s="1739"/>
      <c r="D10" s="1714"/>
      <c r="E10" s="1740"/>
      <c r="F10" s="144"/>
      <c r="G10" s="144"/>
      <c r="H10" s="1714"/>
      <c r="I10" s="1714"/>
      <c r="J10" s="1740"/>
      <c r="K10" s="144"/>
      <c r="L10" s="145"/>
      <c r="M10" s="1740"/>
      <c r="N10" s="1707"/>
      <c r="O10" s="147"/>
      <c r="P10" s="147"/>
      <c r="Q10" s="1707"/>
      <c r="R10" s="1707"/>
      <c r="S10" s="147"/>
      <c r="T10" s="147"/>
      <c r="U10" s="147"/>
      <c r="V10" s="1707"/>
      <c r="W10" s="421"/>
      <c r="X10" s="422"/>
      <c r="Y10" s="1705"/>
      <c r="Z10" s="1705"/>
      <c r="AA10" s="1705"/>
      <c r="AB10" s="1705"/>
      <c r="AC10" s="1705"/>
      <c r="AD10" s="1705"/>
      <c r="AE10" s="1716"/>
      <c r="AF10" s="1716"/>
      <c r="AG10" s="1716"/>
      <c r="AH10" s="1705"/>
      <c r="AI10" s="1714"/>
      <c r="AJ10" s="885"/>
      <c r="AK10" s="1709"/>
      <c r="AL10" s="1710"/>
      <c r="AM10" s="1712"/>
      <c r="AN10" s="885"/>
      <c r="AO10" s="1718"/>
      <c r="AP10" s="1718"/>
      <c r="AQ10" s="1718"/>
      <c r="AR10" s="1718"/>
      <c r="AS10" s="1718"/>
      <c r="AT10" s="1718"/>
      <c r="AU10" s="1718"/>
      <c r="AV10" s="1702"/>
    </row>
    <row r="11" spans="1:49" s="2" customFormat="1" ht="57.95" customHeight="1" x14ac:dyDescent="0.2">
      <c r="B11" s="1737"/>
      <c r="C11" s="1739"/>
      <c r="D11" s="1714"/>
      <c r="E11" s="1740"/>
      <c r="F11" s="395" t="s">
        <v>227</v>
      </c>
      <c r="G11" s="395" t="s">
        <v>243</v>
      </c>
      <c r="H11" s="1714"/>
      <c r="I11" s="1714"/>
      <c r="J11" s="1740"/>
      <c r="K11" s="134" t="s">
        <v>124</v>
      </c>
      <c r="L11" s="135" t="s">
        <v>125</v>
      </c>
      <c r="M11" s="1740"/>
      <c r="N11" s="1742"/>
      <c r="O11" s="134" t="s">
        <v>252</v>
      </c>
      <c r="P11" s="136" t="s">
        <v>253</v>
      </c>
      <c r="Q11" s="1707"/>
      <c r="R11" s="1707"/>
      <c r="S11" s="136" t="s">
        <v>332</v>
      </c>
      <c r="T11" s="136" t="s">
        <v>331</v>
      </c>
      <c r="U11" s="136" t="s">
        <v>330</v>
      </c>
      <c r="V11" s="1707"/>
      <c r="W11" s="134" t="s">
        <v>328</v>
      </c>
      <c r="X11" s="395" t="s">
        <v>327</v>
      </c>
      <c r="Y11" s="1705"/>
      <c r="Z11" s="1705"/>
      <c r="AA11" s="1705"/>
      <c r="AB11" s="1705"/>
      <c r="AC11" s="1705"/>
      <c r="AD11" s="1713"/>
      <c r="AE11" s="1716"/>
      <c r="AF11" s="1716"/>
      <c r="AG11" s="1716"/>
      <c r="AH11" s="1705"/>
      <c r="AI11" s="1714"/>
      <c r="AJ11" s="884"/>
      <c r="AK11" s="1709"/>
      <c r="AL11" s="1710"/>
      <c r="AM11" s="1712"/>
      <c r="AN11" s="884"/>
      <c r="AO11" s="1718"/>
      <c r="AP11" s="1718"/>
      <c r="AQ11" s="1718"/>
      <c r="AR11" s="1718"/>
      <c r="AS11" s="1718"/>
      <c r="AT11" s="1718"/>
      <c r="AU11" s="1718"/>
      <c r="AV11" s="1702"/>
    </row>
    <row r="12" spans="1:49" s="400" customFormat="1" ht="27.75" customHeight="1" x14ac:dyDescent="0.15">
      <c r="A12" s="399"/>
      <c r="B12" s="802" t="s">
        <v>538</v>
      </c>
      <c r="C12" s="803" t="s">
        <v>321</v>
      </c>
      <c r="D12" s="804" t="s">
        <v>103</v>
      </c>
      <c r="E12" s="805" t="s">
        <v>231</v>
      </c>
      <c r="F12" s="806"/>
      <c r="G12" s="806"/>
      <c r="H12" s="805" t="s">
        <v>241</v>
      </c>
      <c r="I12" s="805" t="s">
        <v>237</v>
      </c>
      <c r="J12" s="805" t="s">
        <v>236</v>
      </c>
      <c r="K12" s="806"/>
      <c r="L12" s="807"/>
      <c r="M12" s="805"/>
      <c r="N12" s="808" t="s">
        <v>232</v>
      </c>
      <c r="O12" s="806"/>
      <c r="P12" s="809"/>
      <c r="Q12" s="804"/>
      <c r="R12" s="810"/>
      <c r="S12" s="806"/>
      <c r="T12" s="806"/>
      <c r="U12" s="811"/>
      <c r="V12" s="810"/>
      <c r="W12" s="806"/>
      <c r="X12" s="806"/>
      <c r="Y12" s="812"/>
      <c r="Z12" s="813"/>
      <c r="AA12" s="813"/>
      <c r="AB12" s="813"/>
      <c r="AC12" s="812"/>
      <c r="AD12" s="805" t="s">
        <v>234</v>
      </c>
      <c r="AE12" s="812"/>
      <c r="AF12" s="812"/>
      <c r="AG12" s="812"/>
      <c r="AH12" s="812"/>
      <c r="AI12" s="813" t="s">
        <v>233</v>
      </c>
      <c r="AJ12" s="817"/>
      <c r="AK12" s="814" t="s">
        <v>102</v>
      </c>
      <c r="AL12" s="805" t="s">
        <v>319</v>
      </c>
      <c r="AM12" s="813" t="s">
        <v>235</v>
      </c>
      <c r="AN12" s="817"/>
      <c r="AO12" s="815"/>
      <c r="AP12" s="816"/>
      <c r="AQ12" s="815"/>
      <c r="AR12" s="816"/>
      <c r="AS12" s="815"/>
      <c r="AT12" s="816"/>
      <c r="AU12" s="815"/>
      <c r="AV12" s="816"/>
      <c r="AW12" s="402"/>
    </row>
    <row r="13" spans="1:49" s="801" customFormat="1" ht="14.25" customHeight="1" x14ac:dyDescent="0.2">
      <c r="A13" s="799"/>
      <c r="B13" s="820" t="s">
        <v>504</v>
      </c>
      <c r="C13" s="821" t="s">
        <v>505</v>
      </c>
      <c r="D13" s="822" t="s">
        <v>506</v>
      </c>
      <c r="E13" s="823" t="s">
        <v>507</v>
      </c>
      <c r="F13" s="824" t="s">
        <v>508</v>
      </c>
      <c r="G13" s="824" t="s">
        <v>509</v>
      </c>
      <c r="H13" s="823" t="s">
        <v>510</v>
      </c>
      <c r="I13" s="823" t="s">
        <v>511</v>
      </c>
      <c r="J13" s="823" t="s">
        <v>512</v>
      </c>
      <c r="K13" s="824" t="s">
        <v>513</v>
      </c>
      <c r="L13" s="825" t="s">
        <v>514</v>
      </c>
      <c r="M13" s="823" t="s">
        <v>515</v>
      </c>
      <c r="N13" s="826" t="s">
        <v>516</v>
      </c>
      <c r="O13" s="824" t="s">
        <v>517</v>
      </c>
      <c r="P13" s="827" t="s">
        <v>518</v>
      </c>
      <c r="Q13" s="822" t="s">
        <v>519</v>
      </c>
      <c r="R13" s="828" t="s">
        <v>520</v>
      </c>
      <c r="S13" s="824" t="s">
        <v>521</v>
      </c>
      <c r="T13" s="824" t="s">
        <v>522</v>
      </c>
      <c r="U13" s="829" t="s">
        <v>523</v>
      </c>
      <c r="V13" s="828" t="s">
        <v>524</v>
      </c>
      <c r="W13" s="824" t="s">
        <v>525</v>
      </c>
      <c r="X13" s="824" t="s">
        <v>526</v>
      </c>
      <c r="Y13" s="830" t="s">
        <v>527</v>
      </c>
      <c r="Z13" s="831" t="s">
        <v>528</v>
      </c>
      <c r="AA13" s="831" t="s">
        <v>529</v>
      </c>
      <c r="AB13" s="831" t="s">
        <v>530</v>
      </c>
      <c r="AC13" s="830" t="s">
        <v>531</v>
      </c>
      <c r="AD13" s="823" t="s">
        <v>532</v>
      </c>
      <c r="AE13" s="830"/>
      <c r="AF13" s="830"/>
      <c r="AG13" s="830"/>
      <c r="AH13" s="830" t="s">
        <v>536</v>
      </c>
      <c r="AI13" s="831" t="s">
        <v>533</v>
      </c>
      <c r="AJ13" s="818"/>
      <c r="AK13" s="832" t="s">
        <v>537</v>
      </c>
      <c r="AL13" s="823" t="s">
        <v>534</v>
      </c>
      <c r="AM13" s="831" t="s">
        <v>535</v>
      </c>
      <c r="AN13" s="818"/>
      <c r="AO13" s="822"/>
      <c r="AP13" s="830"/>
      <c r="AQ13" s="822"/>
      <c r="AR13" s="830"/>
      <c r="AS13" s="822"/>
      <c r="AT13" s="830"/>
      <c r="AU13" s="822"/>
      <c r="AV13" s="830"/>
      <c r="AW13" s="800"/>
    </row>
    <row r="14" spans="1:49" s="2" customFormat="1" x14ac:dyDescent="0.2">
      <c r="A14" s="6"/>
      <c r="B14" s="60">
        <v>2002</v>
      </c>
      <c r="C14" s="703"/>
      <c r="D14" s="423"/>
      <c r="E14" s="427"/>
      <c r="F14" s="424"/>
      <c r="G14" s="424"/>
      <c r="H14" s="425"/>
      <c r="I14" s="425"/>
      <c r="J14" s="423"/>
      <c r="K14" s="424"/>
      <c r="L14" s="426"/>
      <c r="M14" s="427"/>
      <c r="N14" s="428"/>
      <c r="O14" s="424"/>
      <c r="P14" s="429"/>
      <c r="Q14" s="423"/>
      <c r="R14" s="428"/>
      <c r="S14" s="424"/>
      <c r="T14" s="424"/>
      <c r="U14" s="430"/>
      <c r="V14" s="428"/>
      <c r="W14" s="424"/>
      <c r="X14" s="424"/>
      <c r="Y14" s="431"/>
      <c r="Z14" s="431"/>
      <c r="AA14" s="431"/>
      <c r="AB14" s="431"/>
      <c r="AC14" s="431"/>
      <c r="AD14" s="431"/>
      <c r="AE14" s="431"/>
      <c r="AF14" s="431"/>
      <c r="AG14" s="431"/>
      <c r="AH14" s="431"/>
      <c r="AI14" s="431"/>
      <c r="AJ14" s="819"/>
      <c r="AK14" s="178"/>
      <c r="AL14" s="168"/>
      <c r="AM14" s="86"/>
      <c r="AN14" s="819"/>
      <c r="AO14" s="85"/>
      <c r="AP14" s="86"/>
      <c r="AQ14" s="85"/>
      <c r="AR14" s="86"/>
      <c r="AS14" s="85"/>
      <c r="AT14" s="86"/>
      <c r="AU14" s="85"/>
      <c r="AV14" s="86"/>
    </row>
    <row r="15" spans="1:49" s="2" customFormat="1" x14ac:dyDescent="0.2">
      <c r="A15" s="6"/>
      <c r="B15" s="10">
        <v>2003</v>
      </c>
      <c r="C15" s="703" t="str">
        <f>IF(NOT('1 macro-mapping'!C16=0),IF(NOT('1 macro-mapping'!C17=0),'1 macro-mapping'!C17/'1 macro-mapping'!C16-1,""),"")</f>
        <v/>
      </c>
      <c r="D15" s="898" t="str">
        <f>IF(NOT(ISBLANK('1 macro-mapping'!D17)),IF(NOT(ISBLANK('1 macro-mapping'!D16)),('1 macro-mapping'!D17/'1 macro-mapping'!D16-1),""),"")</f>
        <v/>
      </c>
      <c r="E15" s="703" t="str">
        <f>IF(NOT('1 macro-mapping'!E16=0),IF(NOT('1 macro-mapping'!E17=0),'1 macro-mapping'!E17/'1 macro-mapping'!E16-1,""),"")</f>
        <v/>
      </c>
      <c r="F15" s="898" t="str">
        <f>IF(NOT(ISBLANK('1 macro-mapping'!F17)),IF(NOT(ISBLANK('1 macro-mapping'!F16)),('1 macro-mapping'!F17/'1 macro-mapping'!F16-1),""),"")</f>
        <v/>
      </c>
      <c r="G15" s="898" t="str">
        <f>IF(NOT(ISBLANK('1 macro-mapping'!G17)),IF(NOT(ISBLANK('1 macro-mapping'!G16)),('1 macro-mapping'!G17/'1 macro-mapping'!G16-1),""),"")</f>
        <v/>
      </c>
      <c r="H15" s="898" t="str">
        <f>IF(NOT(ISBLANK('1 macro-mapping'!H17)),IF(NOT(ISBLANK('1 macro-mapping'!H16)),('1 macro-mapping'!H17/'1 macro-mapping'!H16-1),""),"")</f>
        <v/>
      </c>
      <c r="I15" s="898" t="str">
        <f>IF(NOT(ISBLANK('1 macro-mapping'!I17)),IF(NOT(ISBLANK('1 macro-mapping'!I16)),('1 macro-mapping'!I17/'1 macro-mapping'!I16-1),""),"")</f>
        <v/>
      </c>
      <c r="J15" s="898" t="str">
        <f>IF(NOT(ISBLANK('1 macro-mapping'!J17)),IF(NOT(ISBLANK('1 macro-mapping'!J16)),('1 macro-mapping'!J17/'1 macro-mapping'!J16-1),""),"")</f>
        <v/>
      </c>
      <c r="K15" s="898" t="str">
        <f>IF(NOT(ISBLANK('1 macro-mapping'!K17)),IF(NOT(ISBLANK('1 macro-mapping'!K16)),('1 macro-mapping'!K17/'1 macro-mapping'!K16-1),""),"")</f>
        <v/>
      </c>
      <c r="L15" s="898" t="str">
        <f>IF(NOT(ISBLANK('1 macro-mapping'!L17)),IF(NOT(ISBLANK('1 macro-mapping'!L16)),('1 macro-mapping'!L17/'1 macro-mapping'!L16-1),""),"")</f>
        <v/>
      </c>
      <c r="M15" s="703" t="str">
        <f>IF(NOT('1 macro-mapping'!M16=0),IF(NOT('1 macro-mapping'!M17=0),'1 macro-mapping'!M17/'1 macro-mapping'!M16-1,""),"")</f>
        <v/>
      </c>
      <c r="N15" s="432" t="str">
        <f>IF(NOT(ISBLANK('1 macro-mapping'!N17)),IF(NOT(ISBLANK('1 macro-mapping'!N16)),('1 macro-mapping'!N17/'1 macro-mapping'!N16-1),""),"")</f>
        <v/>
      </c>
      <c r="O15" s="432" t="str">
        <f>IF(NOT(ISBLANK('1 macro-mapping'!O17)),IF(NOT(ISBLANK('1 macro-mapping'!O16)),('1 macro-mapping'!O17/'1 macro-mapping'!O16-1),""),"")</f>
        <v/>
      </c>
      <c r="P15" s="432" t="str">
        <f>IF(NOT(ISBLANK('1 macro-mapping'!P17)),IF(NOT(ISBLANK('1 macro-mapping'!P16)),('1 macro-mapping'!P17/'1 macro-mapping'!P16-1),""),"")</f>
        <v/>
      </c>
      <c r="Q15" s="432" t="str">
        <f>IF(NOT(ISBLANK('1 macro-mapping'!Q17)),IF(NOT(ISBLANK('1 macro-mapping'!Q16)),('1 macro-mapping'!Q17/'1 macro-mapping'!Q16-1),""),"")</f>
        <v/>
      </c>
      <c r="R15" s="432" t="str">
        <f>IF(NOT(ISBLANK('1 macro-mapping'!R17)),IF(NOT(ISBLANK('1 macro-mapping'!R16)),('1 macro-mapping'!R17/'1 macro-mapping'!R16-1),""),"")</f>
        <v/>
      </c>
      <c r="S15" s="432" t="str">
        <f>IF(NOT(ISBLANK('1 macro-mapping'!S17)),IF(NOT(ISBLANK('1 macro-mapping'!S16)),('1 macro-mapping'!S17/'1 macro-mapping'!S16-1),""),"")</f>
        <v/>
      </c>
      <c r="T15" s="432" t="str">
        <f>IF(NOT(ISBLANK('1 macro-mapping'!T17)),IF(NOT(ISBLANK('1 macro-mapping'!T16)),('1 macro-mapping'!T17/'1 macro-mapping'!T16-1),""),"")</f>
        <v/>
      </c>
      <c r="U15" s="432" t="str">
        <f>IF(NOT(ISBLANK('1 macro-mapping'!U17)),IF(NOT(ISBLANK('1 macro-mapping'!U16)),('1 macro-mapping'!U17/'1 macro-mapping'!U16-1),""),"")</f>
        <v/>
      </c>
      <c r="V15" s="432" t="str">
        <f>IF(NOT(ISBLANK('1 macro-mapping'!V17)),IF(NOT(ISBLANK('1 macro-mapping'!V16)),('1 macro-mapping'!V17/'1 macro-mapping'!V16-1),""),"")</f>
        <v/>
      </c>
      <c r="W15" s="432" t="str">
        <f>IF(NOT(ISBLANK('1 macro-mapping'!W17)),IF(NOT(ISBLANK('1 macro-mapping'!W16)),('1 macro-mapping'!W17/'1 macro-mapping'!W16-1),""),"")</f>
        <v/>
      </c>
      <c r="X15" s="432" t="str">
        <f>IF(NOT(ISBLANK('1 macro-mapping'!X17)),IF(NOT(ISBLANK('1 macro-mapping'!X16)),('1 macro-mapping'!X17/'1 macro-mapping'!X16-1),""),"")</f>
        <v/>
      </c>
      <c r="Y15" s="432" t="str">
        <f>IF(NOT(ISBLANK('1 macro-mapping'!Y17)),IF(NOT(ISBLANK('1 macro-mapping'!Y16)),('1 macro-mapping'!Y17/'1 macro-mapping'!Y16-1),""),"")</f>
        <v/>
      </c>
      <c r="Z15" s="432" t="str">
        <f>IF(NOT(ISBLANK('1 macro-mapping'!Z17)),IF(NOT(ISBLANK('1 macro-mapping'!Z16)),('1 macro-mapping'!Z17/'1 macro-mapping'!Z16-1),""),"")</f>
        <v/>
      </c>
      <c r="AA15" s="432" t="str">
        <f>IF(NOT(ISBLANK('1 macro-mapping'!AA17)),IF(NOT(ISBLANK('1 macro-mapping'!AA16)),('1 macro-mapping'!AA17/'1 macro-mapping'!AA16-1),""),"")</f>
        <v/>
      </c>
      <c r="AB15" s="432" t="str">
        <f>IF(NOT(ISBLANK('1 macro-mapping'!AB17)),IF(NOT(ISBLANK('1 macro-mapping'!AB16)),('1 macro-mapping'!AB17/'1 macro-mapping'!AB16-1),""),"")</f>
        <v/>
      </c>
      <c r="AC15" s="432" t="str">
        <f>IF(NOT(ISBLANK('1 macro-mapping'!AC17)),IF(NOT(ISBLANK('1 macro-mapping'!AC16)),('1 macro-mapping'!AC17/'1 macro-mapping'!AC16-1),""),"")</f>
        <v/>
      </c>
      <c r="AD15" s="432" t="str">
        <f>IF(NOT(ISBLANK('1 macro-mapping'!AD17)),IF(NOT(ISBLANK('1 macro-mapping'!AD16)),('1 macro-mapping'!AD17/'1 macro-mapping'!AD16-1),""),"")</f>
        <v/>
      </c>
      <c r="AE15" s="432" t="str">
        <f>IF(NOT(ISBLANK('1 macro-mapping'!AE17)),IF(NOT(ISBLANK('1 macro-mapping'!AE16)),('1 macro-mapping'!AE17/'1 macro-mapping'!AE16-1),""),"")</f>
        <v/>
      </c>
      <c r="AF15" s="432" t="str">
        <f>IF(NOT(ISBLANK('1 macro-mapping'!AF17)),IF(NOT(ISBLANK('1 macro-mapping'!AF16)),('1 macro-mapping'!AF17/'1 macro-mapping'!AF16-1),""),"")</f>
        <v/>
      </c>
      <c r="AG15" s="432" t="str">
        <f>IF(NOT(ISBLANK('1 macro-mapping'!AG17)),IF(NOT(ISBLANK('1 macro-mapping'!AG16)),('1 macro-mapping'!AG17/'1 macro-mapping'!AG16-1),""),"")</f>
        <v/>
      </c>
      <c r="AH15" s="432" t="str">
        <f>IF(NOT(ISBLANK('1 macro-mapping'!AH17)),IF(NOT(ISBLANK('1 macro-mapping'!AH16)),('1 macro-mapping'!AH17/'1 macro-mapping'!AH16-1),""),"")</f>
        <v/>
      </c>
      <c r="AI15" s="432" t="str">
        <f>IF(NOT(ISBLANK('1 macro-mapping'!AI17)),IF(NOT(ISBLANK('1 macro-mapping'!AI16)),('1 macro-mapping'!AI17/'1 macro-mapping'!AI16-1),""),"")</f>
        <v/>
      </c>
      <c r="AJ15" s="819"/>
      <c r="AK15" s="179" t="str">
        <f>IF(NOT(ISBLANK('1 macro-mapping'!AK17)),IF(NOT(ISBLANK('1 macro-mapping'!AK16)),('1 macro-mapping'!AK17/'1 macro-mapping'!AK16-1),""),"")</f>
        <v/>
      </c>
      <c r="AL15" s="168" t="str">
        <f>IF(NOT(ISBLANK('1 macro-mapping'!AL17)),IF(NOT(ISBLANK('1 macro-mapping'!AL16)),('1 macro-mapping'!AL17/'1 macro-mapping'!AL16-1),""),"")</f>
        <v/>
      </c>
      <c r="AM15" s="86" t="str">
        <f>IF(NOT(ISBLANK('1 macro-mapping'!AM17)),IF(NOT(ISBLANK('1 macro-mapping'!AM16)),('1 macro-mapping'!AM17/'1 macro-mapping'!AM16-1),""),"")</f>
        <v/>
      </c>
      <c r="AN15" s="819"/>
      <c r="AO15" s="87"/>
      <c r="AP15" s="88"/>
      <c r="AQ15" s="87"/>
      <c r="AR15" s="88"/>
      <c r="AS15" s="87"/>
      <c r="AT15" s="88"/>
      <c r="AU15" s="87"/>
      <c r="AV15" s="88"/>
    </row>
    <row r="16" spans="1:49" s="2" customFormat="1" x14ac:dyDescent="0.2">
      <c r="A16" s="6"/>
      <c r="B16" s="10">
        <v>2004</v>
      </c>
      <c r="C16" s="703" t="str">
        <f>IF(NOT('1 macro-mapping'!C17=0),IF(NOT('1 macro-mapping'!C18=0),'1 macro-mapping'!C18/'1 macro-mapping'!C17-1,""),"")</f>
        <v/>
      </c>
      <c r="D16" s="898" t="str">
        <f>IF(NOT(ISBLANK('1 macro-mapping'!D18)),IF(NOT(ISBLANK('1 macro-mapping'!D17)),('1 macro-mapping'!D18/'1 macro-mapping'!D17-1),""),"")</f>
        <v/>
      </c>
      <c r="E16" s="703" t="str">
        <f>IF(NOT('1 macro-mapping'!E17=0),IF(NOT('1 macro-mapping'!E18=0),'1 macro-mapping'!E18/'1 macro-mapping'!E17-1,""),"")</f>
        <v/>
      </c>
      <c r="F16" s="898" t="str">
        <f>IF(NOT(ISBLANK('1 macro-mapping'!F18)),IF(NOT(ISBLANK('1 macro-mapping'!F17)),('1 macro-mapping'!F18/'1 macro-mapping'!F17-1),""),"")</f>
        <v/>
      </c>
      <c r="G16" s="898" t="str">
        <f>IF(NOT(ISBLANK('1 macro-mapping'!G18)),IF(NOT(ISBLANK('1 macro-mapping'!G17)),('1 macro-mapping'!G18/'1 macro-mapping'!G17-1),""),"")</f>
        <v/>
      </c>
      <c r="H16" s="898" t="str">
        <f>IF(NOT(ISBLANK('1 macro-mapping'!H18)),IF(NOT(ISBLANK('1 macro-mapping'!H17)),('1 macro-mapping'!H18/'1 macro-mapping'!H17-1),""),"")</f>
        <v/>
      </c>
      <c r="I16" s="898" t="str">
        <f>IF(NOT(ISBLANK('1 macro-mapping'!I18)),IF(NOT(ISBLANK('1 macro-mapping'!I17)),('1 macro-mapping'!I18/'1 macro-mapping'!I17-1),""),"")</f>
        <v/>
      </c>
      <c r="J16" s="898" t="str">
        <f>IF(NOT(ISBLANK('1 macro-mapping'!J18)),IF(NOT(ISBLANK('1 macro-mapping'!J17)),('1 macro-mapping'!J18/'1 macro-mapping'!J17-1),""),"")</f>
        <v/>
      </c>
      <c r="K16" s="898" t="str">
        <f>IF(NOT(ISBLANK('1 macro-mapping'!K18)),IF(NOT(ISBLANK('1 macro-mapping'!K17)),('1 macro-mapping'!K18/'1 macro-mapping'!K17-1),""),"")</f>
        <v/>
      </c>
      <c r="L16" s="898" t="str">
        <f>IF(NOT(ISBLANK('1 macro-mapping'!L18)),IF(NOT(ISBLANK('1 macro-mapping'!L17)),('1 macro-mapping'!L18/'1 macro-mapping'!L17-1),""),"")</f>
        <v/>
      </c>
      <c r="M16" s="703" t="str">
        <f>IF(NOT('1 macro-mapping'!M17=0),IF(NOT('1 macro-mapping'!M18=0),'1 macro-mapping'!M18/'1 macro-mapping'!M17-1,""),"")</f>
        <v/>
      </c>
      <c r="N16" s="432" t="str">
        <f>IF(NOT(ISBLANK('1 macro-mapping'!N18)),IF(NOT(ISBLANK('1 macro-mapping'!N17)),('1 macro-mapping'!N18/'1 macro-mapping'!N17-1),""),"")</f>
        <v/>
      </c>
      <c r="O16" s="432" t="str">
        <f>IF(NOT(ISBLANK('1 macro-mapping'!O18)),IF(NOT(ISBLANK('1 macro-mapping'!O17)),('1 macro-mapping'!O18/'1 macro-mapping'!O17-1),""),"")</f>
        <v/>
      </c>
      <c r="P16" s="432" t="str">
        <f>IF(NOT(ISBLANK('1 macro-mapping'!P18)),IF(NOT(ISBLANK('1 macro-mapping'!P17)),('1 macro-mapping'!P18/'1 macro-mapping'!P17-1),""),"")</f>
        <v/>
      </c>
      <c r="Q16" s="432" t="str">
        <f>IF(NOT(ISBLANK('1 macro-mapping'!Q18)),IF(NOT(ISBLANK('1 macro-mapping'!Q17)),('1 macro-mapping'!Q18/'1 macro-mapping'!Q17-1),""),"")</f>
        <v/>
      </c>
      <c r="R16" s="432" t="str">
        <f>IF(NOT(ISBLANK('1 macro-mapping'!R18)),IF(NOT(ISBLANK('1 macro-mapping'!R17)),('1 macro-mapping'!R18/'1 macro-mapping'!R17-1),""),"")</f>
        <v/>
      </c>
      <c r="S16" s="432" t="str">
        <f>IF(NOT(ISBLANK('1 macro-mapping'!S18)),IF(NOT(ISBLANK('1 macro-mapping'!S17)),('1 macro-mapping'!S18/'1 macro-mapping'!S17-1),""),"")</f>
        <v/>
      </c>
      <c r="T16" s="432" t="str">
        <f>IF(NOT(ISBLANK('1 macro-mapping'!T18)),IF(NOT(ISBLANK('1 macro-mapping'!T17)),('1 macro-mapping'!T18/'1 macro-mapping'!T17-1),""),"")</f>
        <v/>
      </c>
      <c r="U16" s="432" t="str">
        <f>IF(NOT(ISBLANK('1 macro-mapping'!U18)),IF(NOT(ISBLANK('1 macro-mapping'!U17)),('1 macro-mapping'!U18/'1 macro-mapping'!U17-1),""),"")</f>
        <v/>
      </c>
      <c r="V16" s="432" t="str">
        <f>IF(NOT(ISBLANK('1 macro-mapping'!V18)),IF(NOT(ISBLANK('1 macro-mapping'!V17)),('1 macro-mapping'!V18/'1 macro-mapping'!V17-1),""),"")</f>
        <v/>
      </c>
      <c r="W16" s="432" t="str">
        <f>IF(NOT(ISBLANK('1 macro-mapping'!W18)),IF(NOT(ISBLANK('1 macro-mapping'!W17)),('1 macro-mapping'!W18/'1 macro-mapping'!W17-1),""),"")</f>
        <v/>
      </c>
      <c r="X16" s="432" t="str">
        <f>IF(NOT(ISBLANK('1 macro-mapping'!X18)),IF(NOT(ISBLANK('1 macro-mapping'!X17)),('1 macro-mapping'!X18/'1 macro-mapping'!X17-1),""),"")</f>
        <v/>
      </c>
      <c r="Y16" s="432" t="str">
        <f>IF(NOT(ISBLANK('1 macro-mapping'!Y18)),IF(NOT(ISBLANK('1 macro-mapping'!Y17)),('1 macro-mapping'!Y18/'1 macro-mapping'!Y17-1),""),"")</f>
        <v/>
      </c>
      <c r="Z16" s="432" t="str">
        <f>IF(NOT(ISBLANK('1 macro-mapping'!Z18)),IF(NOT(ISBLANK('1 macro-mapping'!Z17)),('1 macro-mapping'!Z18/'1 macro-mapping'!Z17-1),""),"")</f>
        <v/>
      </c>
      <c r="AA16" s="432" t="str">
        <f>IF(NOT(ISBLANK('1 macro-mapping'!AA18)),IF(NOT(ISBLANK('1 macro-mapping'!AA17)),('1 macro-mapping'!AA18/'1 macro-mapping'!AA17-1),""),"")</f>
        <v/>
      </c>
      <c r="AB16" s="432" t="str">
        <f>IF(NOT(ISBLANK('1 macro-mapping'!AB18)),IF(NOT(ISBLANK('1 macro-mapping'!AB17)),('1 macro-mapping'!AB18/'1 macro-mapping'!AB17-1),""),"")</f>
        <v/>
      </c>
      <c r="AC16" s="432" t="str">
        <f>IF(NOT(ISBLANK('1 macro-mapping'!AC18)),IF(NOT(ISBLANK('1 macro-mapping'!AC17)),('1 macro-mapping'!AC18/'1 macro-mapping'!AC17-1),""),"")</f>
        <v/>
      </c>
      <c r="AD16" s="432" t="str">
        <f>IF(NOT(ISBLANK('1 macro-mapping'!AD18)),IF(NOT(ISBLANK('1 macro-mapping'!AD17)),('1 macro-mapping'!AD18/'1 macro-mapping'!AD17-1),""),"")</f>
        <v/>
      </c>
      <c r="AE16" s="432" t="str">
        <f>IF(NOT(ISBLANK('1 macro-mapping'!AE18)),IF(NOT(ISBLANK('1 macro-mapping'!AE17)),('1 macro-mapping'!AE18/'1 macro-mapping'!AE17-1),""),"")</f>
        <v/>
      </c>
      <c r="AF16" s="432" t="str">
        <f>IF(NOT(ISBLANK('1 macro-mapping'!AF18)),IF(NOT(ISBLANK('1 macro-mapping'!AF17)),('1 macro-mapping'!AF18/'1 macro-mapping'!AF17-1),""),"")</f>
        <v/>
      </c>
      <c r="AG16" s="432" t="str">
        <f>IF(NOT(ISBLANK('1 macro-mapping'!AG18)),IF(NOT(ISBLANK('1 macro-mapping'!AG17)),('1 macro-mapping'!AG18/'1 macro-mapping'!AG17-1),""),"")</f>
        <v/>
      </c>
      <c r="AH16" s="432" t="str">
        <f>IF(NOT(ISBLANK('1 macro-mapping'!AH18)),IF(NOT(ISBLANK('1 macro-mapping'!AH17)),('1 macro-mapping'!AH18/'1 macro-mapping'!AH17-1),""),"")</f>
        <v/>
      </c>
      <c r="AI16" s="432" t="str">
        <f>IF(NOT(ISBLANK('1 macro-mapping'!AI18)),IF(NOT(ISBLANK('1 macro-mapping'!AI17)),('1 macro-mapping'!AI18/'1 macro-mapping'!AI17-1),""),"")</f>
        <v/>
      </c>
      <c r="AJ16" s="819"/>
      <c r="AK16" s="179" t="str">
        <f>IF(NOT(ISBLANK('1 macro-mapping'!AK18)),IF(NOT(ISBLANK('1 macro-mapping'!AK17)),('1 macro-mapping'!AK18/'1 macro-mapping'!AK17-1),""),"")</f>
        <v/>
      </c>
      <c r="AL16" s="168" t="str">
        <f>IF(NOT(ISBLANK('1 macro-mapping'!AL18)),IF(NOT(ISBLANK('1 macro-mapping'!AL17)),('1 macro-mapping'!AL18/'1 macro-mapping'!AL17-1),""),"")</f>
        <v/>
      </c>
      <c r="AM16" s="86" t="str">
        <f>IF(NOT(ISBLANK('1 macro-mapping'!AM18)),IF(NOT(ISBLANK('1 macro-mapping'!AM17)),('1 macro-mapping'!AM18/'1 macro-mapping'!AM17-1),""),"")</f>
        <v/>
      </c>
      <c r="AN16" s="704"/>
      <c r="AO16" s="87"/>
      <c r="AP16" s="88"/>
      <c r="AQ16" s="87"/>
      <c r="AR16" s="88"/>
      <c r="AS16" s="87"/>
      <c r="AT16" s="88"/>
      <c r="AU16" s="87"/>
      <c r="AV16" s="88"/>
    </row>
    <row r="17" spans="1:48" s="2" customFormat="1" x14ac:dyDescent="0.2">
      <c r="A17" s="6"/>
      <c r="B17" s="10">
        <v>2005</v>
      </c>
      <c r="C17" s="703" t="str">
        <f>IF(NOT('1 macro-mapping'!C18=0),IF(NOT('1 macro-mapping'!C19=0),'1 macro-mapping'!C19/'1 macro-mapping'!C18-1,""),"")</f>
        <v/>
      </c>
      <c r="D17" s="898" t="str">
        <f>IF(NOT(ISBLANK('1 macro-mapping'!D19)),IF(NOT(ISBLANK('1 macro-mapping'!D18)),('1 macro-mapping'!D19/'1 macro-mapping'!D18-1),""),"")</f>
        <v/>
      </c>
      <c r="E17" s="703" t="str">
        <f>IF(NOT('1 macro-mapping'!E18=0),IF(NOT('1 macro-mapping'!E19=0),'1 macro-mapping'!E19/'1 macro-mapping'!E18-1,""),"")</f>
        <v/>
      </c>
      <c r="F17" s="898" t="str">
        <f>IF(NOT(ISBLANK('1 macro-mapping'!F19)),IF(NOT(ISBLANK('1 macro-mapping'!F18)),('1 macro-mapping'!F19/'1 macro-mapping'!F18-1),""),"")</f>
        <v/>
      </c>
      <c r="G17" s="898" t="str">
        <f>IF(NOT(ISBLANK('1 macro-mapping'!G19)),IF(NOT(ISBLANK('1 macro-mapping'!G18)),('1 macro-mapping'!G19/'1 macro-mapping'!G18-1),""),"")</f>
        <v/>
      </c>
      <c r="H17" s="898" t="str">
        <f>IF(NOT(ISBLANK('1 macro-mapping'!H19)),IF(NOT(ISBLANK('1 macro-mapping'!H18)),('1 macro-mapping'!H19/'1 macro-mapping'!H18-1),""),"")</f>
        <v/>
      </c>
      <c r="I17" s="898" t="str">
        <f>IF(NOT(ISBLANK('1 macro-mapping'!I19)),IF(NOT(ISBLANK('1 macro-mapping'!I18)),('1 macro-mapping'!I19/'1 macro-mapping'!I18-1),""),"")</f>
        <v/>
      </c>
      <c r="J17" s="898" t="str">
        <f>IF(NOT(ISBLANK('1 macro-mapping'!J19)),IF(NOT(ISBLANK('1 macro-mapping'!J18)),('1 macro-mapping'!J19/'1 macro-mapping'!J18-1),""),"")</f>
        <v/>
      </c>
      <c r="K17" s="898" t="str">
        <f>IF(NOT(ISBLANK('1 macro-mapping'!K19)),IF(NOT(ISBLANK('1 macro-mapping'!K18)),('1 macro-mapping'!K19/'1 macro-mapping'!K18-1),""),"")</f>
        <v/>
      </c>
      <c r="L17" s="898" t="str">
        <f>IF(NOT(ISBLANK('1 macro-mapping'!L19)),IF(NOT(ISBLANK('1 macro-mapping'!L18)),('1 macro-mapping'!L19/'1 macro-mapping'!L18-1),""),"")</f>
        <v/>
      </c>
      <c r="M17" s="703" t="str">
        <f>IF(NOT('1 macro-mapping'!M18=0),IF(NOT('1 macro-mapping'!M19=0),'1 macro-mapping'!M19/'1 macro-mapping'!M18-1,""),"")</f>
        <v/>
      </c>
      <c r="N17" s="432" t="str">
        <f>IF(NOT(ISBLANK('1 macro-mapping'!N19)),IF(NOT(ISBLANK('1 macro-mapping'!N18)),('1 macro-mapping'!N19/'1 macro-mapping'!N18-1),""),"")</f>
        <v/>
      </c>
      <c r="O17" s="432" t="str">
        <f>IF(NOT(ISBLANK('1 macro-mapping'!O19)),IF(NOT(ISBLANK('1 macro-mapping'!O18)),('1 macro-mapping'!O19/'1 macro-mapping'!O18-1),""),"")</f>
        <v/>
      </c>
      <c r="P17" s="432" t="str">
        <f>IF(NOT(ISBLANK('1 macro-mapping'!P19)),IF(NOT(ISBLANK('1 macro-mapping'!P18)),('1 macro-mapping'!P19/'1 macro-mapping'!P18-1),""),"")</f>
        <v/>
      </c>
      <c r="Q17" s="432" t="str">
        <f>IF(NOT(ISBLANK('1 macro-mapping'!Q19)),IF(NOT(ISBLANK('1 macro-mapping'!Q18)),('1 macro-mapping'!Q19/'1 macro-mapping'!Q18-1),""),"")</f>
        <v/>
      </c>
      <c r="R17" s="432" t="str">
        <f>IF(NOT(ISBLANK('1 macro-mapping'!R19)),IF(NOT(ISBLANK('1 macro-mapping'!R18)),('1 macro-mapping'!R19/'1 macro-mapping'!R18-1),""),"")</f>
        <v/>
      </c>
      <c r="S17" s="432" t="str">
        <f>IF(NOT(ISBLANK('1 macro-mapping'!S19)),IF(NOT(ISBLANK('1 macro-mapping'!S18)),('1 macro-mapping'!S19/'1 macro-mapping'!S18-1),""),"")</f>
        <v/>
      </c>
      <c r="T17" s="432" t="str">
        <f>IF(NOT(ISBLANK('1 macro-mapping'!T19)),IF(NOT(ISBLANK('1 macro-mapping'!T18)),('1 macro-mapping'!T19/'1 macro-mapping'!T18-1),""),"")</f>
        <v/>
      </c>
      <c r="U17" s="432" t="str">
        <f>IF(NOT(ISBLANK('1 macro-mapping'!U19)),IF(NOT(ISBLANK('1 macro-mapping'!U18)),('1 macro-mapping'!U19/'1 macro-mapping'!U18-1),""),"")</f>
        <v/>
      </c>
      <c r="V17" s="432" t="str">
        <f>IF(NOT(ISBLANK('1 macro-mapping'!V19)),IF(NOT(ISBLANK('1 macro-mapping'!V18)),('1 macro-mapping'!V19/'1 macro-mapping'!V18-1),""),"")</f>
        <v/>
      </c>
      <c r="W17" s="432" t="str">
        <f>IF(NOT(ISBLANK('1 macro-mapping'!W19)),IF(NOT(ISBLANK('1 macro-mapping'!W18)),('1 macro-mapping'!W19/'1 macro-mapping'!W18-1),""),"")</f>
        <v/>
      </c>
      <c r="X17" s="432" t="str">
        <f>IF(NOT(ISBLANK('1 macro-mapping'!X19)),IF(NOT(ISBLANK('1 macro-mapping'!X18)),('1 macro-mapping'!X19/'1 macro-mapping'!X18-1),""),"")</f>
        <v/>
      </c>
      <c r="Y17" s="432" t="str">
        <f>IF(NOT(ISBLANK('1 macro-mapping'!Y19)),IF(NOT(ISBLANK('1 macro-mapping'!Y18)),('1 macro-mapping'!Y19/'1 macro-mapping'!Y18-1),""),"")</f>
        <v/>
      </c>
      <c r="Z17" s="432" t="str">
        <f>IF(NOT(ISBLANK('1 macro-mapping'!Z19)),IF(NOT(ISBLANK('1 macro-mapping'!Z18)),('1 macro-mapping'!Z19/'1 macro-mapping'!Z18-1),""),"")</f>
        <v/>
      </c>
      <c r="AA17" s="432" t="str">
        <f>IF(NOT(ISBLANK('1 macro-mapping'!AA19)),IF(NOT(ISBLANK('1 macro-mapping'!AA18)),('1 macro-mapping'!AA19/'1 macro-mapping'!AA18-1),""),"")</f>
        <v/>
      </c>
      <c r="AB17" s="432" t="str">
        <f>IF(NOT(ISBLANK('1 macro-mapping'!AB19)),IF(NOT(ISBLANK('1 macro-mapping'!AB18)),('1 macro-mapping'!AB19/'1 macro-mapping'!AB18-1),""),"")</f>
        <v/>
      </c>
      <c r="AC17" s="432" t="str">
        <f>IF(NOT(ISBLANK('1 macro-mapping'!AC19)),IF(NOT(ISBLANK('1 macro-mapping'!AC18)),('1 macro-mapping'!AC19/'1 macro-mapping'!AC18-1),""),"")</f>
        <v/>
      </c>
      <c r="AD17" s="432" t="str">
        <f>IF(NOT(ISBLANK('1 macro-mapping'!AD19)),IF(NOT(ISBLANK('1 macro-mapping'!AD18)),('1 macro-mapping'!AD19/'1 macro-mapping'!AD18-1),""),"")</f>
        <v/>
      </c>
      <c r="AE17" s="432" t="str">
        <f>IF(NOT(ISBLANK('1 macro-mapping'!AE19)),IF(NOT(ISBLANK('1 macro-mapping'!AE18)),('1 macro-mapping'!AE19/'1 macro-mapping'!AE18-1),""),"")</f>
        <v/>
      </c>
      <c r="AF17" s="432" t="str">
        <f>IF(NOT(ISBLANK('1 macro-mapping'!AF19)),IF(NOT(ISBLANK('1 macro-mapping'!AF18)),('1 macro-mapping'!AF19/'1 macro-mapping'!AF18-1),""),"")</f>
        <v/>
      </c>
      <c r="AG17" s="432" t="str">
        <f>IF(NOT(ISBLANK('1 macro-mapping'!AG19)),IF(NOT(ISBLANK('1 macro-mapping'!AG18)),('1 macro-mapping'!AG19/'1 macro-mapping'!AG18-1),""),"")</f>
        <v/>
      </c>
      <c r="AH17" s="432" t="str">
        <f>IF(NOT(ISBLANK('1 macro-mapping'!AH19)),IF(NOT(ISBLANK('1 macro-mapping'!AH18)),('1 macro-mapping'!AH19/'1 macro-mapping'!AH18-1),""),"")</f>
        <v/>
      </c>
      <c r="AI17" s="432" t="str">
        <f>IF(NOT(ISBLANK('1 macro-mapping'!AI19)),IF(NOT(ISBLANK('1 macro-mapping'!AI18)),('1 macro-mapping'!AI19/'1 macro-mapping'!AI18-1),""),"")</f>
        <v/>
      </c>
      <c r="AJ17" s="704"/>
      <c r="AK17" s="179" t="str">
        <f>IF(NOT(ISBLANK('1 macro-mapping'!AK19)),IF(NOT(ISBLANK('1 macro-mapping'!AK18)),('1 macro-mapping'!AK19/'1 macro-mapping'!AK18-1),""),"")</f>
        <v/>
      </c>
      <c r="AL17" s="168" t="str">
        <f>IF(NOT(ISBLANK('1 macro-mapping'!AL19)),IF(NOT(ISBLANK('1 macro-mapping'!AL18)),('1 macro-mapping'!AL19/'1 macro-mapping'!AL18-1),""),"")</f>
        <v/>
      </c>
      <c r="AM17" s="86" t="str">
        <f>IF(NOT(ISBLANK('1 macro-mapping'!AM19)),IF(NOT(ISBLANK('1 macro-mapping'!AM18)),('1 macro-mapping'!AM19/'1 macro-mapping'!AM18-1),""),"")</f>
        <v/>
      </c>
      <c r="AN17" s="704"/>
      <c r="AO17" s="87"/>
      <c r="AP17" s="88"/>
      <c r="AQ17" s="87"/>
      <c r="AR17" s="88"/>
      <c r="AS17" s="87"/>
      <c r="AT17" s="88"/>
      <c r="AU17" s="87"/>
      <c r="AV17" s="88"/>
    </row>
    <row r="18" spans="1:48" s="2" customFormat="1" x14ac:dyDescent="0.2">
      <c r="A18" s="6"/>
      <c r="B18" s="10">
        <v>2006</v>
      </c>
      <c r="C18" s="703" t="str">
        <f>IF(NOT('1 macro-mapping'!C19=0),IF(NOT('1 macro-mapping'!C20=0),'1 macro-mapping'!C20/'1 macro-mapping'!C19-1,""),"")</f>
        <v/>
      </c>
      <c r="D18" s="898" t="str">
        <f>IF(NOT(ISBLANK('1 macro-mapping'!D20)),IF(NOT(ISBLANK('1 macro-mapping'!D19)),('1 macro-mapping'!D20/'1 macro-mapping'!D19-1),""),"")</f>
        <v/>
      </c>
      <c r="E18" s="703" t="str">
        <f>IF(NOT('1 macro-mapping'!E19=0),IF(NOT('1 macro-mapping'!E20=0),'1 macro-mapping'!E20/'1 macro-mapping'!E19-1,""),"")</f>
        <v/>
      </c>
      <c r="F18" s="898" t="str">
        <f>IF(NOT(ISBLANK('1 macro-mapping'!F20)),IF(NOT(ISBLANK('1 macro-mapping'!F19)),('1 macro-mapping'!F20/'1 macro-mapping'!F19-1),""),"")</f>
        <v/>
      </c>
      <c r="G18" s="898" t="str">
        <f>IF(NOT(ISBLANK('1 macro-mapping'!G20)),IF(NOT(ISBLANK('1 macro-mapping'!G19)),('1 macro-mapping'!G20/'1 macro-mapping'!G19-1),""),"")</f>
        <v/>
      </c>
      <c r="H18" s="898" t="str">
        <f>IF(NOT(ISBLANK('1 macro-mapping'!H20)),IF(NOT(ISBLANK('1 macro-mapping'!H19)),('1 macro-mapping'!H20/'1 macro-mapping'!H19-1),""),"")</f>
        <v/>
      </c>
      <c r="I18" s="898" t="str">
        <f>IF(NOT(ISBLANK('1 macro-mapping'!I20)),IF(NOT(ISBLANK('1 macro-mapping'!I19)),('1 macro-mapping'!I20/'1 macro-mapping'!I19-1),""),"")</f>
        <v/>
      </c>
      <c r="J18" s="898" t="str">
        <f>IF(NOT(ISBLANK('1 macro-mapping'!J20)),IF(NOT(ISBLANK('1 macro-mapping'!J19)),('1 macro-mapping'!J20/'1 macro-mapping'!J19-1),""),"")</f>
        <v/>
      </c>
      <c r="K18" s="898" t="str">
        <f>IF(NOT(ISBLANK('1 macro-mapping'!K20)),IF(NOT(ISBLANK('1 macro-mapping'!K19)),('1 macro-mapping'!K20/'1 macro-mapping'!K19-1),""),"")</f>
        <v/>
      </c>
      <c r="L18" s="898" t="str">
        <f>IF(NOT(ISBLANK('1 macro-mapping'!L20)),IF(NOT(ISBLANK('1 macro-mapping'!L19)),('1 macro-mapping'!L20/'1 macro-mapping'!L19-1),""),"")</f>
        <v/>
      </c>
      <c r="M18" s="703" t="str">
        <f>IF(NOT('1 macro-mapping'!M19=0),IF(NOT('1 macro-mapping'!M20=0),'1 macro-mapping'!M20/'1 macro-mapping'!M19-1,""),"")</f>
        <v/>
      </c>
      <c r="N18" s="432" t="str">
        <f>IF(NOT(ISBLANK('1 macro-mapping'!N20)),IF(NOT(ISBLANK('1 macro-mapping'!N19)),('1 macro-mapping'!N20/'1 macro-mapping'!N19-1),""),"")</f>
        <v/>
      </c>
      <c r="O18" s="432" t="str">
        <f>IF(NOT(ISBLANK('1 macro-mapping'!O20)),IF(NOT(ISBLANK('1 macro-mapping'!O19)),('1 macro-mapping'!O20/'1 macro-mapping'!O19-1),""),"")</f>
        <v/>
      </c>
      <c r="P18" s="432" t="str">
        <f>IF(NOT(ISBLANK('1 macro-mapping'!P20)),IF(NOT(ISBLANK('1 macro-mapping'!P19)),('1 macro-mapping'!P20/'1 macro-mapping'!P19-1),""),"")</f>
        <v/>
      </c>
      <c r="Q18" s="432" t="str">
        <f>IF(NOT(ISBLANK('1 macro-mapping'!Q20)),IF(NOT(ISBLANK('1 macro-mapping'!Q19)),('1 macro-mapping'!Q20/'1 macro-mapping'!Q19-1),""),"")</f>
        <v/>
      </c>
      <c r="R18" s="432" t="str">
        <f>IF(NOT(ISBLANK('1 macro-mapping'!R20)),IF(NOT(ISBLANK('1 macro-mapping'!R19)),('1 macro-mapping'!R20/'1 macro-mapping'!R19-1),""),"")</f>
        <v/>
      </c>
      <c r="S18" s="432" t="str">
        <f>IF(NOT(ISBLANK('1 macro-mapping'!S20)),IF(NOT(ISBLANK('1 macro-mapping'!S19)),('1 macro-mapping'!S20/'1 macro-mapping'!S19-1),""),"")</f>
        <v/>
      </c>
      <c r="T18" s="432" t="str">
        <f>IF(NOT(ISBLANK('1 macro-mapping'!T20)),IF(NOT(ISBLANK('1 macro-mapping'!T19)),('1 macro-mapping'!T20/'1 macro-mapping'!T19-1),""),"")</f>
        <v/>
      </c>
      <c r="U18" s="432" t="str">
        <f>IF(NOT(ISBLANK('1 macro-mapping'!U20)),IF(NOT(ISBLANK('1 macro-mapping'!U19)),('1 macro-mapping'!U20/'1 macro-mapping'!U19-1),""),"")</f>
        <v/>
      </c>
      <c r="V18" s="432" t="str">
        <f>IF(NOT(ISBLANK('1 macro-mapping'!V20)),IF(NOT(ISBLANK('1 macro-mapping'!V19)),('1 macro-mapping'!V20/'1 macro-mapping'!V19-1),""),"")</f>
        <v/>
      </c>
      <c r="W18" s="432" t="str">
        <f>IF(NOT(ISBLANK('1 macro-mapping'!W20)),IF(NOT(ISBLANK('1 macro-mapping'!W19)),('1 macro-mapping'!W20/'1 macro-mapping'!W19-1),""),"")</f>
        <v/>
      </c>
      <c r="X18" s="432" t="str">
        <f>IF(NOT(ISBLANK('1 macro-mapping'!X20)),IF(NOT(ISBLANK('1 macro-mapping'!X19)),('1 macro-mapping'!X20/'1 macro-mapping'!X19-1),""),"")</f>
        <v/>
      </c>
      <c r="Y18" s="432" t="str">
        <f>IF(NOT(ISBLANK('1 macro-mapping'!Y20)),IF(NOT(ISBLANK('1 macro-mapping'!Y19)),('1 macro-mapping'!Y20/'1 macro-mapping'!Y19-1),""),"")</f>
        <v/>
      </c>
      <c r="Z18" s="432" t="str">
        <f>IF(NOT(ISBLANK('1 macro-mapping'!Z20)),IF(NOT(ISBLANK('1 macro-mapping'!Z19)),('1 macro-mapping'!Z20/'1 macro-mapping'!Z19-1),""),"")</f>
        <v/>
      </c>
      <c r="AA18" s="432" t="str">
        <f>IF(NOT(ISBLANK('1 macro-mapping'!AA20)),IF(NOT(ISBLANK('1 macro-mapping'!AA19)),('1 macro-mapping'!AA20/'1 macro-mapping'!AA19-1),""),"")</f>
        <v/>
      </c>
      <c r="AB18" s="432" t="str">
        <f>IF(NOT(ISBLANK('1 macro-mapping'!AB20)),IF(NOT(ISBLANK('1 macro-mapping'!AB19)),('1 macro-mapping'!AB20/'1 macro-mapping'!AB19-1),""),"")</f>
        <v/>
      </c>
      <c r="AC18" s="432" t="str">
        <f>IF(NOT(ISBLANK('1 macro-mapping'!AC20)),IF(NOT(ISBLANK('1 macro-mapping'!AC19)),('1 macro-mapping'!AC20/'1 macro-mapping'!AC19-1),""),"")</f>
        <v/>
      </c>
      <c r="AD18" s="432" t="str">
        <f>IF(NOT(ISBLANK('1 macro-mapping'!AD20)),IF(NOT(ISBLANK('1 macro-mapping'!AD19)),('1 macro-mapping'!AD20/'1 macro-mapping'!AD19-1),""),"")</f>
        <v/>
      </c>
      <c r="AE18" s="432" t="str">
        <f>IF(NOT(ISBLANK('1 macro-mapping'!AE20)),IF(NOT(ISBLANK('1 macro-mapping'!AE19)),('1 macro-mapping'!AE20/'1 macro-mapping'!AE19-1),""),"")</f>
        <v/>
      </c>
      <c r="AF18" s="432" t="str">
        <f>IF(NOT(ISBLANK('1 macro-mapping'!AF20)),IF(NOT(ISBLANK('1 macro-mapping'!AF19)),('1 macro-mapping'!AF20/'1 macro-mapping'!AF19-1),""),"")</f>
        <v/>
      </c>
      <c r="AG18" s="432" t="str">
        <f>IF(NOT(ISBLANK('1 macro-mapping'!AG20)),IF(NOT(ISBLANK('1 macro-mapping'!AG19)),('1 macro-mapping'!AG20/'1 macro-mapping'!AG19-1),""),"")</f>
        <v/>
      </c>
      <c r="AH18" s="432" t="str">
        <f>IF(NOT(ISBLANK('1 macro-mapping'!AH20)),IF(NOT(ISBLANK('1 macro-mapping'!AH19)),('1 macro-mapping'!AH20/'1 macro-mapping'!AH19-1),""),"")</f>
        <v/>
      </c>
      <c r="AI18" s="432" t="str">
        <f>IF(NOT(ISBLANK('1 macro-mapping'!AI20)),IF(NOT(ISBLANK('1 macro-mapping'!AI19)),('1 macro-mapping'!AI20/'1 macro-mapping'!AI19-1),""),"")</f>
        <v/>
      </c>
      <c r="AJ18" s="704"/>
      <c r="AK18" s="179" t="str">
        <f>IF(NOT(ISBLANK('1 macro-mapping'!AK20)),IF(NOT(ISBLANK('1 macro-mapping'!AK19)),('1 macro-mapping'!AK20/'1 macro-mapping'!AK19-1),""),"")</f>
        <v/>
      </c>
      <c r="AL18" s="168" t="str">
        <f>IF(NOT(ISBLANK('1 macro-mapping'!AL20)),IF(NOT(ISBLANK('1 macro-mapping'!AL19)),('1 macro-mapping'!AL20/'1 macro-mapping'!AL19-1),""),"")</f>
        <v/>
      </c>
      <c r="AM18" s="86" t="str">
        <f>IF(NOT(ISBLANK('1 macro-mapping'!AM20)),IF(NOT(ISBLANK('1 macro-mapping'!AM19)),('1 macro-mapping'!AM20/'1 macro-mapping'!AM19-1),""),"")</f>
        <v/>
      </c>
      <c r="AN18" s="704"/>
      <c r="AO18" s="87"/>
      <c r="AP18" s="88"/>
      <c r="AQ18" s="87"/>
      <c r="AR18" s="88"/>
      <c r="AS18" s="87"/>
      <c r="AT18" s="88"/>
      <c r="AU18" s="87"/>
      <c r="AV18" s="88"/>
    </row>
    <row r="19" spans="1:48" s="2" customFormat="1" x14ac:dyDescent="0.2">
      <c r="A19" s="6"/>
      <c r="B19" s="10">
        <v>2007</v>
      </c>
      <c r="C19" s="703" t="str">
        <f>IF(NOT('1 macro-mapping'!C20=0),IF(NOT('1 macro-mapping'!C21=0),'1 macro-mapping'!C21/'1 macro-mapping'!C20-1,""),"")</f>
        <v/>
      </c>
      <c r="D19" s="898" t="str">
        <f>IF(NOT(ISBLANK('1 macro-mapping'!D21)),IF(NOT(ISBLANK('1 macro-mapping'!D20)),('1 macro-mapping'!D21/'1 macro-mapping'!D20-1),""),"")</f>
        <v/>
      </c>
      <c r="E19" s="703" t="str">
        <f>IF(NOT('1 macro-mapping'!E20=0),IF(NOT('1 macro-mapping'!E21=0),'1 macro-mapping'!E21/'1 macro-mapping'!E20-1,""),"")</f>
        <v/>
      </c>
      <c r="F19" s="898" t="str">
        <f>IF(NOT(ISBLANK('1 macro-mapping'!F21)),IF(NOT(ISBLANK('1 macro-mapping'!F20)),('1 macro-mapping'!F21/'1 macro-mapping'!F20-1),""),"")</f>
        <v/>
      </c>
      <c r="G19" s="898" t="str">
        <f>IF(NOT(ISBLANK('1 macro-mapping'!G21)),IF(NOT(ISBLANK('1 macro-mapping'!G20)),('1 macro-mapping'!G21/'1 macro-mapping'!G20-1),""),"")</f>
        <v/>
      </c>
      <c r="H19" s="898" t="str">
        <f>IF(NOT(ISBLANK('1 macro-mapping'!H21)),IF(NOT(ISBLANK('1 macro-mapping'!H20)),('1 macro-mapping'!H21/'1 macro-mapping'!H20-1),""),"")</f>
        <v/>
      </c>
      <c r="I19" s="898" t="str">
        <f>IF(NOT(ISBLANK('1 macro-mapping'!I21)),IF(NOT(ISBLANK('1 macro-mapping'!I20)),('1 macro-mapping'!I21/'1 macro-mapping'!I20-1),""),"")</f>
        <v/>
      </c>
      <c r="J19" s="898" t="str">
        <f>IF(NOT(ISBLANK('1 macro-mapping'!J21)),IF(NOT(ISBLANK('1 macro-mapping'!J20)),('1 macro-mapping'!J21/'1 macro-mapping'!J20-1),""),"")</f>
        <v/>
      </c>
      <c r="K19" s="898" t="str">
        <f>IF(NOT(ISBLANK('1 macro-mapping'!K21)),IF(NOT(ISBLANK('1 macro-mapping'!K20)),('1 macro-mapping'!K21/'1 macro-mapping'!K20-1),""),"")</f>
        <v/>
      </c>
      <c r="L19" s="898" t="str">
        <f>IF(NOT(ISBLANK('1 macro-mapping'!L21)),IF(NOT(ISBLANK('1 macro-mapping'!L20)),('1 macro-mapping'!L21/'1 macro-mapping'!L20-1),""),"")</f>
        <v/>
      </c>
      <c r="M19" s="703" t="str">
        <f>IF(NOT('1 macro-mapping'!M20=0),IF(NOT('1 macro-mapping'!M21=0),'1 macro-mapping'!M21/'1 macro-mapping'!M20-1,""),"")</f>
        <v/>
      </c>
      <c r="N19" s="432" t="str">
        <f>IF(NOT(ISBLANK('1 macro-mapping'!N21)),IF(NOT(ISBLANK('1 macro-mapping'!N20)),('1 macro-mapping'!N21/'1 macro-mapping'!N20-1),""),"")</f>
        <v/>
      </c>
      <c r="O19" s="432" t="str">
        <f>IF(NOT(ISBLANK('1 macro-mapping'!O21)),IF(NOT(ISBLANK('1 macro-mapping'!O20)),('1 macro-mapping'!O21/'1 macro-mapping'!O20-1),""),"")</f>
        <v/>
      </c>
      <c r="P19" s="432" t="str">
        <f>IF(NOT(ISBLANK('1 macro-mapping'!P21)),IF(NOT(ISBLANK('1 macro-mapping'!P20)),('1 macro-mapping'!P21/'1 macro-mapping'!P20-1),""),"")</f>
        <v/>
      </c>
      <c r="Q19" s="432" t="str">
        <f>IF(NOT(ISBLANK('1 macro-mapping'!Q21)),IF(NOT(ISBLANK('1 macro-mapping'!Q20)),('1 macro-mapping'!Q21/'1 macro-mapping'!Q20-1),""),"")</f>
        <v/>
      </c>
      <c r="R19" s="432" t="str">
        <f>IF(NOT(ISBLANK('1 macro-mapping'!R21)),IF(NOT(ISBLANK('1 macro-mapping'!R20)),('1 macro-mapping'!R21/'1 macro-mapping'!R20-1),""),"")</f>
        <v/>
      </c>
      <c r="S19" s="432" t="str">
        <f>IF(NOT(ISBLANK('1 macro-mapping'!S21)),IF(NOT(ISBLANK('1 macro-mapping'!S20)),('1 macro-mapping'!S21/'1 macro-mapping'!S20-1),""),"")</f>
        <v/>
      </c>
      <c r="T19" s="432" t="str">
        <f>IF(NOT(ISBLANK('1 macro-mapping'!T21)),IF(NOT(ISBLANK('1 macro-mapping'!T20)),('1 macro-mapping'!T21/'1 macro-mapping'!T20-1),""),"")</f>
        <v/>
      </c>
      <c r="U19" s="432" t="str">
        <f>IF(NOT(ISBLANK('1 macro-mapping'!U21)),IF(NOT(ISBLANK('1 macro-mapping'!U20)),('1 macro-mapping'!U21/'1 macro-mapping'!U20-1),""),"")</f>
        <v/>
      </c>
      <c r="V19" s="432" t="str">
        <f>IF(NOT(ISBLANK('1 macro-mapping'!V21)),IF(NOT(ISBLANK('1 macro-mapping'!V20)),('1 macro-mapping'!V21/'1 macro-mapping'!V20-1),""),"")</f>
        <v/>
      </c>
      <c r="W19" s="432" t="str">
        <f>IF(NOT(ISBLANK('1 macro-mapping'!W21)),IF(NOT(ISBLANK('1 macro-mapping'!W20)),('1 macro-mapping'!W21/'1 macro-mapping'!W20-1),""),"")</f>
        <v/>
      </c>
      <c r="X19" s="432" t="str">
        <f>IF(NOT(ISBLANK('1 macro-mapping'!X21)),IF(NOT(ISBLANK('1 macro-mapping'!X20)),('1 macro-mapping'!X21/'1 macro-mapping'!X20-1),""),"")</f>
        <v/>
      </c>
      <c r="Y19" s="432" t="str">
        <f>IF(NOT(ISBLANK('1 macro-mapping'!Y21)),IF(NOT(ISBLANK('1 macro-mapping'!Y20)),('1 macro-mapping'!Y21/'1 macro-mapping'!Y20-1),""),"")</f>
        <v/>
      </c>
      <c r="Z19" s="432" t="str">
        <f>IF(NOT(ISBLANK('1 macro-mapping'!Z21)),IF(NOT(ISBLANK('1 macro-mapping'!Z20)),('1 macro-mapping'!Z21/'1 macro-mapping'!Z20-1),""),"")</f>
        <v/>
      </c>
      <c r="AA19" s="432" t="str">
        <f>IF(NOT(ISBLANK('1 macro-mapping'!AA21)),IF(NOT(ISBLANK('1 macro-mapping'!AA20)),('1 macro-mapping'!AA21/'1 macro-mapping'!AA20-1),""),"")</f>
        <v/>
      </c>
      <c r="AB19" s="432" t="str">
        <f>IF(NOT(ISBLANK('1 macro-mapping'!AB21)),IF(NOT(ISBLANK('1 macro-mapping'!AB20)),('1 macro-mapping'!AB21/'1 macro-mapping'!AB20-1),""),"")</f>
        <v/>
      </c>
      <c r="AC19" s="432" t="str">
        <f>IF(NOT(ISBLANK('1 macro-mapping'!AC21)),IF(NOT(ISBLANK('1 macro-mapping'!AC20)),('1 macro-mapping'!AC21/'1 macro-mapping'!AC20-1),""),"")</f>
        <v/>
      </c>
      <c r="AD19" s="432" t="str">
        <f>IF(NOT(ISBLANK('1 macro-mapping'!AD21)),IF(NOT(ISBLANK('1 macro-mapping'!AD20)),('1 macro-mapping'!AD21/'1 macro-mapping'!AD20-1),""),"")</f>
        <v/>
      </c>
      <c r="AE19" s="432" t="str">
        <f>IF(NOT(ISBLANK('1 macro-mapping'!AE21)),IF(NOT(ISBLANK('1 macro-mapping'!AE20)),('1 macro-mapping'!AE21/'1 macro-mapping'!AE20-1),""),"")</f>
        <v/>
      </c>
      <c r="AF19" s="432" t="str">
        <f>IF(NOT(ISBLANK('1 macro-mapping'!AF21)),IF(NOT(ISBLANK('1 macro-mapping'!AF20)),('1 macro-mapping'!AF21/'1 macro-mapping'!AF20-1),""),"")</f>
        <v/>
      </c>
      <c r="AG19" s="432" t="str">
        <f>IF(NOT(ISBLANK('1 macro-mapping'!AG21)),IF(NOT(ISBLANK('1 macro-mapping'!AG20)),('1 macro-mapping'!AG21/'1 macro-mapping'!AG20-1),""),"")</f>
        <v/>
      </c>
      <c r="AH19" s="432" t="str">
        <f>IF(NOT(ISBLANK('1 macro-mapping'!AH21)),IF(NOT(ISBLANK('1 macro-mapping'!AH20)),('1 macro-mapping'!AH21/'1 macro-mapping'!AH20-1),""),"")</f>
        <v/>
      </c>
      <c r="AI19" s="432" t="str">
        <f>IF(NOT(ISBLANK('1 macro-mapping'!AI21)),IF(NOT(ISBLANK('1 macro-mapping'!AI20)),('1 macro-mapping'!AI21/'1 macro-mapping'!AI20-1),""),"")</f>
        <v/>
      </c>
      <c r="AJ19" s="704"/>
      <c r="AK19" s="179" t="str">
        <f>IF(NOT(ISBLANK('1 macro-mapping'!AK21)),IF(NOT(ISBLANK('1 macro-mapping'!AK20)),('1 macro-mapping'!AK21/'1 macro-mapping'!AK20-1),""),"")</f>
        <v/>
      </c>
      <c r="AL19" s="168" t="str">
        <f>IF(NOT(ISBLANK('1 macro-mapping'!AL21)),IF(NOT(ISBLANK('1 macro-mapping'!AL20)),('1 macro-mapping'!AL21/'1 macro-mapping'!AL20-1),""),"")</f>
        <v/>
      </c>
      <c r="AM19" s="86" t="str">
        <f>IF(NOT(ISBLANK('1 macro-mapping'!AM21)),IF(NOT(ISBLANK('1 macro-mapping'!AM20)),('1 macro-mapping'!AM21/'1 macro-mapping'!AM20-1),""),"")</f>
        <v/>
      </c>
      <c r="AN19" s="704"/>
      <c r="AO19" s="87"/>
      <c r="AP19" s="88"/>
      <c r="AQ19" s="87"/>
      <c r="AR19" s="88"/>
      <c r="AS19" s="87"/>
      <c r="AT19" s="88"/>
      <c r="AU19" s="87"/>
      <c r="AV19" s="88"/>
    </row>
    <row r="20" spans="1:48" s="2" customFormat="1" x14ac:dyDescent="0.2">
      <c r="A20" s="6"/>
      <c r="B20" s="10">
        <v>2008</v>
      </c>
      <c r="C20" s="703" t="str">
        <f>IF(NOT('1 macro-mapping'!C21=0),IF(NOT('1 macro-mapping'!C22=0),'1 macro-mapping'!C22/'1 macro-mapping'!C21-1,""),"")</f>
        <v/>
      </c>
      <c r="D20" s="898" t="str">
        <f>IF(NOT(ISBLANK('1 macro-mapping'!D22)),IF(NOT(ISBLANK('1 macro-mapping'!D21)),('1 macro-mapping'!D22/'1 macro-mapping'!D21-1),""),"")</f>
        <v/>
      </c>
      <c r="E20" s="703" t="str">
        <f>IF(NOT('1 macro-mapping'!E21=0),IF(NOT('1 macro-mapping'!E22=0),'1 macro-mapping'!E22/'1 macro-mapping'!E21-1,""),"")</f>
        <v/>
      </c>
      <c r="F20" s="898" t="str">
        <f>IF(NOT(ISBLANK('1 macro-mapping'!F22)),IF(NOT(ISBLANK('1 macro-mapping'!F21)),('1 macro-mapping'!F22/'1 macro-mapping'!F21-1),""),"")</f>
        <v/>
      </c>
      <c r="G20" s="898" t="str">
        <f>IF(NOT(ISBLANK('1 macro-mapping'!G22)),IF(NOT(ISBLANK('1 macro-mapping'!G21)),('1 macro-mapping'!G22/'1 macro-mapping'!G21-1),""),"")</f>
        <v/>
      </c>
      <c r="H20" s="898" t="str">
        <f>IF(NOT(ISBLANK('1 macro-mapping'!H22)),IF(NOT(ISBLANK('1 macro-mapping'!H21)),('1 macro-mapping'!H22/'1 macro-mapping'!H21-1),""),"")</f>
        <v/>
      </c>
      <c r="I20" s="898" t="str">
        <f>IF(NOT(ISBLANK('1 macro-mapping'!I22)),IF(NOT(ISBLANK('1 macro-mapping'!I21)),('1 macro-mapping'!I22/'1 macro-mapping'!I21-1),""),"")</f>
        <v/>
      </c>
      <c r="J20" s="898" t="str">
        <f>IF(NOT(ISBLANK('1 macro-mapping'!J22)),IF(NOT(ISBLANK('1 macro-mapping'!J21)),('1 macro-mapping'!J22/'1 macro-mapping'!J21-1),""),"")</f>
        <v/>
      </c>
      <c r="K20" s="898" t="str">
        <f>IF(NOT(ISBLANK('1 macro-mapping'!K22)),IF(NOT(ISBLANK('1 macro-mapping'!K21)),('1 macro-mapping'!K22/'1 macro-mapping'!K21-1),""),"")</f>
        <v/>
      </c>
      <c r="L20" s="898" t="str">
        <f>IF(NOT(ISBLANK('1 macro-mapping'!L22)),IF(NOT(ISBLANK('1 macro-mapping'!L21)),('1 macro-mapping'!L22/'1 macro-mapping'!L21-1),""),"")</f>
        <v/>
      </c>
      <c r="M20" s="703" t="str">
        <f>IF(NOT('1 macro-mapping'!M21=0),IF(NOT('1 macro-mapping'!M22=0),'1 macro-mapping'!M22/'1 macro-mapping'!M21-1,""),"")</f>
        <v/>
      </c>
      <c r="N20" s="432" t="str">
        <f>IF(NOT(ISBLANK('1 macro-mapping'!N22)),IF(NOT(ISBLANK('1 macro-mapping'!N21)),('1 macro-mapping'!N22/'1 macro-mapping'!N21-1),""),"")</f>
        <v/>
      </c>
      <c r="O20" s="432" t="str">
        <f>IF(NOT(ISBLANK('1 macro-mapping'!O22)),IF(NOT(ISBLANK('1 macro-mapping'!O21)),('1 macro-mapping'!O22/'1 macro-mapping'!O21-1),""),"")</f>
        <v/>
      </c>
      <c r="P20" s="432" t="str">
        <f>IF(NOT(ISBLANK('1 macro-mapping'!P22)),IF(NOT(ISBLANK('1 macro-mapping'!P21)),('1 macro-mapping'!P22/'1 macro-mapping'!P21-1),""),"")</f>
        <v/>
      </c>
      <c r="Q20" s="432" t="str">
        <f>IF(NOT(ISBLANK('1 macro-mapping'!Q22)),IF(NOT(ISBLANK('1 macro-mapping'!Q21)),('1 macro-mapping'!Q22/'1 macro-mapping'!Q21-1),""),"")</f>
        <v/>
      </c>
      <c r="R20" s="432" t="str">
        <f>IF(NOT(ISBLANK('1 macro-mapping'!R22)),IF(NOT(ISBLANK('1 macro-mapping'!R21)),('1 macro-mapping'!R22/'1 macro-mapping'!R21-1),""),"")</f>
        <v/>
      </c>
      <c r="S20" s="432" t="str">
        <f>IF(NOT(ISBLANK('1 macro-mapping'!S22)),IF(NOT(ISBLANK('1 macro-mapping'!S21)),('1 macro-mapping'!S22/'1 macro-mapping'!S21-1),""),"")</f>
        <v/>
      </c>
      <c r="T20" s="432" t="str">
        <f>IF(NOT(ISBLANK('1 macro-mapping'!T22)),IF(NOT(ISBLANK('1 macro-mapping'!T21)),('1 macro-mapping'!T22/'1 macro-mapping'!T21-1),""),"")</f>
        <v/>
      </c>
      <c r="U20" s="432" t="str">
        <f>IF(NOT(ISBLANK('1 macro-mapping'!U22)),IF(NOT(ISBLANK('1 macro-mapping'!U21)),('1 macro-mapping'!U22/'1 macro-mapping'!U21-1),""),"")</f>
        <v/>
      </c>
      <c r="V20" s="432" t="str">
        <f>IF(NOT(ISBLANK('1 macro-mapping'!V22)),IF(NOT(ISBLANK('1 macro-mapping'!V21)),('1 macro-mapping'!V22/'1 macro-mapping'!V21-1),""),"")</f>
        <v/>
      </c>
      <c r="W20" s="432" t="str">
        <f>IF(NOT(ISBLANK('1 macro-mapping'!W22)),IF(NOT(ISBLANK('1 macro-mapping'!W21)),('1 macro-mapping'!W22/'1 macro-mapping'!W21-1),""),"")</f>
        <v/>
      </c>
      <c r="X20" s="432" t="str">
        <f>IF(NOT(ISBLANK('1 macro-mapping'!X22)),IF(NOT(ISBLANK('1 macro-mapping'!X21)),('1 macro-mapping'!X22/'1 macro-mapping'!X21-1),""),"")</f>
        <v/>
      </c>
      <c r="Y20" s="432" t="str">
        <f>IF(NOT(ISBLANK('1 macro-mapping'!Y22)),IF(NOT(ISBLANK('1 macro-mapping'!Y21)),('1 macro-mapping'!Y22/'1 macro-mapping'!Y21-1),""),"")</f>
        <v/>
      </c>
      <c r="Z20" s="432" t="str">
        <f>IF(NOT(ISBLANK('1 macro-mapping'!Z22)),IF(NOT(ISBLANK('1 macro-mapping'!Z21)),('1 macro-mapping'!Z22/'1 macro-mapping'!Z21-1),""),"")</f>
        <v/>
      </c>
      <c r="AA20" s="432" t="str">
        <f>IF(NOT(ISBLANK('1 macro-mapping'!AA22)),IF(NOT(ISBLANK('1 macro-mapping'!AA21)),('1 macro-mapping'!AA22/'1 macro-mapping'!AA21-1),""),"")</f>
        <v/>
      </c>
      <c r="AB20" s="432" t="str">
        <f>IF(NOT(ISBLANK('1 macro-mapping'!AB22)),IF(NOT(ISBLANK('1 macro-mapping'!AB21)),('1 macro-mapping'!AB22/'1 macro-mapping'!AB21-1),""),"")</f>
        <v/>
      </c>
      <c r="AC20" s="432" t="str">
        <f>IF(NOT(ISBLANK('1 macro-mapping'!AC22)),IF(NOT(ISBLANK('1 macro-mapping'!AC21)),('1 macro-mapping'!AC22/'1 macro-mapping'!AC21-1),""),"")</f>
        <v/>
      </c>
      <c r="AD20" s="432" t="str">
        <f>IF(NOT(ISBLANK('1 macro-mapping'!AD22)),IF(NOT(ISBLANK('1 macro-mapping'!AD21)),('1 macro-mapping'!AD22/'1 macro-mapping'!AD21-1),""),"")</f>
        <v/>
      </c>
      <c r="AE20" s="432" t="str">
        <f>IF(NOT(ISBLANK('1 macro-mapping'!AE22)),IF(NOT(ISBLANK('1 macro-mapping'!AE21)),('1 macro-mapping'!AE22/'1 macro-mapping'!AE21-1),""),"")</f>
        <v/>
      </c>
      <c r="AF20" s="432" t="str">
        <f>IF(NOT(ISBLANK('1 macro-mapping'!AF22)),IF(NOT(ISBLANK('1 macro-mapping'!AF21)),('1 macro-mapping'!AF22/'1 macro-mapping'!AF21-1),""),"")</f>
        <v/>
      </c>
      <c r="AG20" s="432" t="str">
        <f>IF(NOT(ISBLANK('1 macro-mapping'!AG22)),IF(NOT(ISBLANK('1 macro-mapping'!AG21)),('1 macro-mapping'!AG22/'1 macro-mapping'!AG21-1),""),"")</f>
        <v/>
      </c>
      <c r="AH20" s="432" t="str">
        <f>IF(NOT(ISBLANK('1 macro-mapping'!AH22)),IF(NOT(ISBLANK('1 macro-mapping'!AH21)),('1 macro-mapping'!AH22/'1 macro-mapping'!AH21-1),""),"")</f>
        <v/>
      </c>
      <c r="AI20" s="432" t="str">
        <f>IF(NOT(ISBLANK('1 macro-mapping'!AI22)),IF(NOT(ISBLANK('1 macro-mapping'!AI21)),('1 macro-mapping'!AI22/'1 macro-mapping'!AI21-1),""),"")</f>
        <v/>
      </c>
      <c r="AJ20" s="704"/>
      <c r="AK20" s="179" t="str">
        <f>IF(NOT(ISBLANK('1 macro-mapping'!AK22)),IF(NOT(ISBLANK('1 macro-mapping'!AK21)),('1 macro-mapping'!AK22/'1 macro-mapping'!AK21-1),""),"")</f>
        <v/>
      </c>
      <c r="AL20" s="168" t="str">
        <f>IF(NOT(ISBLANK('1 macro-mapping'!AL22)),IF(NOT(ISBLANK('1 macro-mapping'!AL21)),('1 macro-mapping'!AL22/'1 macro-mapping'!AL21-1),""),"")</f>
        <v/>
      </c>
      <c r="AM20" s="86" t="str">
        <f>IF(NOT(ISBLANK('1 macro-mapping'!AM22)),IF(NOT(ISBLANK('1 macro-mapping'!AM21)),('1 macro-mapping'!AM22/'1 macro-mapping'!AM21-1),""),"")</f>
        <v/>
      </c>
      <c r="AN20" s="704"/>
      <c r="AO20" s="87"/>
      <c r="AP20" s="88"/>
      <c r="AQ20" s="87"/>
      <c r="AR20" s="88"/>
      <c r="AS20" s="87"/>
      <c r="AT20" s="88"/>
      <c r="AU20" s="87"/>
      <c r="AV20" s="88"/>
    </row>
    <row r="21" spans="1:48" s="2" customFormat="1" x14ac:dyDescent="0.2">
      <c r="A21" s="6"/>
      <c r="B21" s="10">
        <v>2009</v>
      </c>
      <c r="C21" s="703" t="str">
        <f>IF(NOT('1 macro-mapping'!C22=0),IF(NOT('1 macro-mapping'!C23=0),'1 macro-mapping'!C23/'1 macro-mapping'!C22-1,""),"")</f>
        <v/>
      </c>
      <c r="D21" s="898" t="str">
        <f>IF(NOT(ISBLANK('1 macro-mapping'!D23)),IF(NOT(ISBLANK('1 macro-mapping'!D22)),('1 macro-mapping'!D23/'1 macro-mapping'!D22-1),""),"")</f>
        <v/>
      </c>
      <c r="E21" s="703" t="str">
        <f>IF(NOT('1 macro-mapping'!E22=0),IF(NOT('1 macro-mapping'!E23=0),'1 macro-mapping'!E23/'1 macro-mapping'!E22-1,""),"")</f>
        <v/>
      </c>
      <c r="F21" s="898" t="str">
        <f>IF(NOT(ISBLANK('1 macro-mapping'!F23)),IF(NOT(ISBLANK('1 macro-mapping'!F22)),('1 macro-mapping'!F23/'1 macro-mapping'!F22-1),""),"")</f>
        <v/>
      </c>
      <c r="G21" s="898" t="str">
        <f>IF(NOT(ISBLANK('1 macro-mapping'!G23)),IF(NOT(ISBLANK('1 macro-mapping'!G22)),('1 macro-mapping'!G23/'1 macro-mapping'!G22-1),""),"")</f>
        <v/>
      </c>
      <c r="H21" s="898" t="str">
        <f>IF(NOT(ISBLANK('1 macro-mapping'!H23)),IF(NOT(ISBLANK('1 macro-mapping'!H22)),('1 macro-mapping'!H23/'1 macro-mapping'!H22-1),""),"")</f>
        <v/>
      </c>
      <c r="I21" s="898" t="str">
        <f>IF(NOT(ISBLANK('1 macro-mapping'!I23)),IF(NOT(ISBLANK('1 macro-mapping'!I22)),('1 macro-mapping'!I23/'1 macro-mapping'!I22-1),""),"")</f>
        <v/>
      </c>
      <c r="J21" s="898" t="str">
        <f>IF(NOT(ISBLANK('1 macro-mapping'!J23)),IF(NOT(ISBLANK('1 macro-mapping'!J22)),('1 macro-mapping'!J23/'1 macro-mapping'!J22-1),""),"")</f>
        <v/>
      </c>
      <c r="K21" s="898" t="str">
        <f>IF(NOT(ISBLANK('1 macro-mapping'!K23)),IF(NOT(ISBLANK('1 macro-mapping'!K22)),('1 macro-mapping'!K23/'1 macro-mapping'!K22-1),""),"")</f>
        <v/>
      </c>
      <c r="L21" s="898" t="str">
        <f>IF(NOT(ISBLANK('1 macro-mapping'!L23)),IF(NOT(ISBLANK('1 macro-mapping'!L22)),('1 macro-mapping'!L23/'1 macro-mapping'!L22-1),""),"")</f>
        <v/>
      </c>
      <c r="M21" s="703" t="str">
        <f>IF(NOT('1 macro-mapping'!M22=0),IF(NOT('1 macro-mapping'!M23=0),'1 macro-mapping'!M23/'1 macro-mapping'!M22-1,""),"")</f>
        <v/>
      </c>
      <c r="N21" s="432" t="str">
        <f>IF(NOT(ISBLANK('1 macro-mapping'!N23)),IF(NOT(ISBLANK('1 macro-mapping'!N22)),('1 macro-mapping'!N23/'1 macro-mapping'!N22-1),""),"")</f>
        <v/>
      </c>
      <c r="O21" s="432" t="str">
        <f>IF(NOT(ISBLANK('1 macro-mapping'!O23)),IF(NOT(ISBLANK('1 macro-mapping'!O22)),('1 macro-mapping'!O23/'1 macro-mapping'!O22-1),""),"")</f>
        <v/>
      </c>
      <c r="P21" s="432" t="str">
        <f>IF(NOT(ISBLANK('1 macro-mapping'!P23)),IF(NOT(ISBLANK('1 macro-mapping'!P22)),('1 macro-mapping'!P23/'1 macro-mapping'!P22-1),""),"")</f>
        <v/>
      </c>
      <c r="Q21" s="432" t="str">
        <f>IF(NOT(ISBLANK('1 macro-mapping'!Q23)),IF(NOT(ISBLANK('1 macro-mapping'!Q22)),('1 macro-mapping'!Q23/'1 macro-mapping'!Q22-1),""),"")</f>
        <v/>
      </c>
      <c r="R21" s="432" t="str">
        <f>IF(NOT(ISBLANK('1 macro-mapping'!R23)),IF(NOT(ISBLANK('1 macro-mapping'!R22)),('1 macro-mapping'!R23/'1 macro-mapping'!R22-1),""),"")</f>
        <v/>
      </c>
      <c r="S21" s="432" t="str">
        <f>IF(NOT(ISBLANK('1 macro-mapping'!S23)),IF(NOT(ISBLANK('1 macro-mapping'!S22)),('1 macro-mapping'!S23/'1 macro-mapping'!S22-1),""),"")</f>
        <v/>
      </c>
      <c r="T21" s="432" t="str">
        <f>IF(NOT(ISBLANK('1 macro-mapping'!T23)),IF(NOT(ISBLANK('1 macro-mapping'!T22)),('1 macro-mapping'!T23/'1 macro-mapping'!T22-1),""),"")</f>
        <v/>
      </c>
      <c r="U21" s="432" t="str">
        <f>IF(NOT(ISBLANK('1 macro-mapping'!U23)),IF(NOT(ISBLANK('1 macro-mapping'!U22)),('1 macro-mapping'!U23/'1 macro-mapping'!U22-1),""),"")</f>
        <v/>
      </c>
      <c r="V21" s="432" t="str">
        <f>IF(NOT(ISBLANK('1 macro-mapping'!V23)),IF(NOT(ISBLANK('1 macro-mapping'!V22)),('1 macro-mapping'!V23/'1 macro-mapping'!V22-1),""),"")</f>
        <v/>
      </c>
      <c r="W21" s="432" t="str">
        <f>IF(NOT(ISBLANK('1 macro-mapping'!W23)),IF(NOT(ISBLANK('1 macro-mapping'!W22)),('1 macro-mapping'!W23/'1 macro-mapping'!W22-1),""),"")</f>
        <v/>
      </c>
      <c r="X21" s="432" t="str">
        <f>IF(NOT(ISBLANK('1 macro-mapping'!X23)),IF(NOT(ISBLANK('1 macro-mapping'!X22)),('1 macro-mapping'!X23/'1 macro-mapping'!X22-1),""),"")</f>
        <v/>
      </c>
      <c r="Y21" s="432" t="str">
        <f>IF(NOT(ISBLANK('1 macro-mapping'!Y23)),IF(NOT(ISBLANK('1 macro-mapping'!Y22)),('1 macro-mapping'!Y23/'1 macro-mapping'!Y22-1),""),"")</f>
        <v/>
      </c>
      <c r="Z21" s="432" t="str">
        <f>IF(NOT(ISBLANK('1 macro-mapping'!Z23)),IF(NOT(ISBLANK('1 macro-mapping'!Z22)),('1 macro-mapping'!Z23/'1 macro-mapping'!Z22-1),""),"")</f>
        <v/>
      </c>
      <c r="AA21" s="432" t="str">
        <f>IF(NOT(ISBLANK('1 macro-mapping'!AA23)),IF(NOT(ISBLANK('1 macro-mapping'!AA22)),('1 macro-mapping'!AA23/'1 macro-mapping'!AA22-1),""),"")</f>
        <v/>
      </c>
      <c r="AB21" s="432" t="str">
        <f>IF(NOT(ISBLANK('1 macro-mapping'!AB23)),IF(NOT(ISBLANK('1 macro-mapping'!AB22)),('1 macro-mapping'!AB23/'1 macro-mapping'!AB22-1),""),"")</f>
        <v/>
      </c>
      <c r="AC21" s="432" t="str">
        <f>IF(NOT(ISBLANK('1 macro-mapping'!AC23)),IF(NOT(ISBLANK('1 macro-mapping'!AC22)),('1 macro-mapping'!AC23/'1 macro-mapping'!AC22-1),""),"")</f>
        <v/>
      </c>
      <c r="AD21" s="432" t="str">
        <f>IF(NOT(ISBLANK('1 macro-mapping'!AD23)),IF(NOT(ISBLANK('1 macro-mapping'!AD22)),('1 macro-mapping'!AD23/'1 macro-mapping'!AD22-1),""),"")</f>
        <v/>
      </c>
      <c r="AE21" s="432" t="str">
        <f>IF(NOT(ISBLANK('1 macro-mapping'!AE23)),IF(NOT(ISBLANK('1 macro-mapping'!AE22)),('1 macro-mapping'!AE23/'1 macro-mapping'!AE22-1),""),"")</f>
        <v/>
      </c>
      <c r="AF21" s="432" t="str">
        <f>IF(NOT(ISBLANK('1 macro-mapping'!AF23)),IF(NOT(ISBLANK('1 macro-mapping'!AF22)),('1 macro-mapping'!AF23/'1 macro-mapping'!AF22-1),""),"")</f>
        <v/>
      </c>
      <c r="AG21" s="432" t="str">
        <f>IF(NOT(ISBLANK('1 macro-mapping'!AG23)),IF(NOT(ISBLANK('1 macro-mapping'!AG22)),('1 macro-mapping'!AG23/'1 macro-mapping'!AG22-1),""),"")</f>
        <v/>
      </c>
      <c r="AH21" s="432" t="str">
        <f>IF(NOT(ISBLANK('1 macro-mapping'!AH23)),IF(NOT(ISBLANK('1 macro-mapping'!AH22)),('1 macro-mapping'!AH23/'1 macro-mapping'!AH22-1),""),"")</f>
        <v/>
      </c>
      <c r="AI21" s="432" t="str">
        <f>IF(NOT(ISBLANK('1 macro-mapping'!AI23)),IF(NOT(ISBLANK('1 macro-mapping'!AI22)),('1 macro-mapping'!AI23/'1 macro-mapping'!AI22-1),""),"")</f>
        <v/>
      </c>
      <c r="AJ21" s="704"/>
      <c r="AK21" s="179" t="str">
        <f>IF(NOT(ISBLANK('1 macro-mapping'!AK23)),IF(NOT(ISBLANK('1 macro-mapping'!AK22)),('1 macro-mapping'!AK23/'1 macro-mapping'!AK22-1),""),"")</f>
        <v/>
      </c>
      <c r="AL21" s="168" t="str">
        <f>IF(NOT(ISBLANK('1 macro-mapping'!AL23)),IF(NOT(ISBLANK('1 macro-mapping'!AL22)),('1 macro-mapping'!AL23/'1 macro-mapping'!AL22-1),""),"")</f>
        <v/>
      </c>
      <c r="AM21" s="86" t="str">
        <f>IF(NOT(ISBLANK('1 macro-mapping'!AM23)),IF(NOT(ISBLANK('1 macro-mapping'!AM22)),('1 macro-mapping'!AM23/'1 macro-mapping'!AM22-1),""),"")</f>
        <v/>
      </c>
      <c r="AN21" s="704"/>
      <c r="AO21" s="87"/>
      <c r="AP21" s="88"/>
      <c r="AQ21" s="87"/>
      <c r="AR21" s="88"/>
      <c r="AS21" s="87"/>
      <c r="AT21" s="88"/>
      <c r="AU21" s="87"/>
      <c r="AV21" s="88"/>
    </row>
    <row r="22" spans="1:48" s="2" customFormat="1" x14ac:dyDescent="0.2">
      <c r="A22" s="6"/>
      <c r="B22" s="10">
        <v>2010</v>
      </c>
      <c r="C22" s="703" t="str">
        <f>IF(NOT('1 macro-mapping'!C23=0),IF(NOT('1 macro-mapping'!C24=0),'1 macro-mapping'!C24/'1 macro-mapping'!C23-1,""),"")</f>
        <v/>
      </c>
      <c r="D22" s="898" t="str">
        <f>IF(NOT(ISBLANK('1 macro-mapping'!D24)),IF(NOT(ISBLANK('1 macro-mapping'!D23)),('1 macro-mapping'!D24/'1 macro-mapping'!D23-1),""),"")</f>
        <v/>
      </c>
      <c r="E22" s="703" t="str">
        <f>IF(NOT('1 macro-mapping'!E23=0),IF(NOT('1 macro-mapping'!E24=0),'1 macro-mapping'!E24/'1 macro-mapping'!E23-1,""),"")</f>
        <v/>
      </c>
      <c r="F22" s="898" t="str">
        <f>IF(NOT(ISBLANK('1 macro-mapping'!F24)),IF(NOT(ISBLANK('1 macro-mapping'!F23)),('1 macro-mapping'!F24/'1 macro-mapping'!F23-1),""),"")</f>
        <v/>
      </c>
      <c r="G22" s="898" t="str">
        <f>IF(NOT(ISBLANK('1 macro-mapping'!G24)),IF(NOT(ISBLANK('1 macro-mapping'!G23)),('1 macro-mapping'!G24/'1 macro-mapping'!G23-1),""),"")</f>
        <v/>
      </c>
      <c r="H22" s="898" t="str">
        <f>IF(NOT(ISBLANK('1 macro-mapping'!H24)),IF(NOT(ISBLANK('1 macro-mapping'!H23)),('1 macro-mapping'!H24/'1 macro-mapping'!H23-1),""),"")</f>
        <v/>
      </c>
      <c r="I22" s="898" t="str">
        <f>IF(NOT(ISBLANK('1 macro-mapping'!I24)),IF(NOT(ISBLANK('1 macro-mapping'!I23)),('1 macro-mapping'!I24/'1 macro-mapping'!I23-1),""),"")</f>
        <v/>
      </c>
      <c r="J22" s="898" t="str">
        <f>IF(NOT(ISBLANK('1 macro-mapping'!J24)),IF(NOT(ISBLANK('1 macro-mapping'!J23)),('1 macro-mapping'!J24/'1 macro-mapping'!J23-1),""),"")</f>
        <v/>
      </c>
      <c r="K22" s="898" t="str">
        <f>IF(NOT(ISBLANK('1 macro-mapping'!K24)),IF(NOT(ISBLANK('1 macro-mapping'!K23)),('1 macro-mapping'!K24/'1 macro-mapping'!K23-1),""),"")</f>
        <v/>
      </c>
      <c r="L22" s="898" t="str">
        <f>IF(NOT(ISBLANK('1 macro-mapping'!L24)),IF(NOT(ISBLANK('1 macro-mapping'!L23)),('1 macro-mapping'!L24/'1 macro-mapping'!L23-1),""),"")</f>
        <v/>
      </c>
      <c r="M22" s="703" t="str">
        <f>IF(NOT('1 macro-mapping'!M23=0),IF(NOT('1 macro-mapping'!M24=0),'1 macro-mapping'!M24/'1 macro-mapping'!M23-1,""),"")</f>
        <v/>
      </c>
      <c r="N22" s="432" t="str">
        <f>IF(NOT(ISBLANK('1 macro-mapping'!N24)),IF(NOT(ISBLANK('1 macro-mapping'!N23)),('1 macro-mapping'!N24/'1 macro-mapping'!N23-1),""),"")</f>
        <v/>
      </c>
      <c r="O22" s="432" t="str">
        <f>IF(NOT(ISBLANK('1 macro-mapping'!O24)),IF(NOT(ISBLANK('1 macro-mapping'!O23)),('1 macro-mapping'!O24/'1 macro-mapping'!O23-1),""),"")</f>
        <v/>
      </c>
      <c r="P22" s="432" t="str">
        <f>IF(NOT(ISBLANK('1 macro-mapping'!P24)),IF(NOT(ISBLANK('1 macro-mapping'!P23)),('1 macro-mapping'!P24/'1 macro-mapping'!P23-1),""),"")</f>
        <v/>
      </c>
      <c r="Q22" s="432" t="str">
        <f>IF(NOT(ISBLANK('1 macro-mapping'!Q24)),IF(NOT(ISBLANK('1 macro-mapping'!Q23)),('1 macro-mapping'!Q24/'1 macro-mapping'!Q23-1),""),"")</f>
        <v/>
      </c>
      <c r="R22" s="432" t="str">
        <f>IF(NOT(ISBLANK('1 macro-mapping'!R24)),IF(NOT(ISBLANK('1 macro-mapping'!R23)),('1 macro-mapping'!R24/'1 macro-mapping'!R23-1),""),"")</f>
        <v/>
      </c>
      <c r="S22" s="432" t="str">
        <f>IF(NOT(ISBLANK('1 macro-mapping'!S24)),IF(NOT(ISBLANK('1 macro-mapping'!S23)),('1 macro-mapping'!S24/'1 macro-mapping'!S23-1),""),"")</f>
        <v/>
      </c>
      <c r="T22" s="432" t="str">
        <f>IF(NOT(ISBLANK('1 macro-mapping'!T24)),IF(NOT(ISBLANK('1 macro-mapping'!T23)),('1 macro-mapping'!T24/'1 macro-mapping'!T23-1),""),"")</f>
        <v/>
      </c>
      <c r="U22" s="432" t="str">
        <f>IF(NOT(ISBLANK('1 macro-mapping'!U24)),IF(NOT(ISBLANK('1 macro-mapping'!U23)),('1 macro-mapping'!U24/'1 macro-mapping'!U23-1),""),"")</f>
        <v/>
      </c>
      <c r="V22" s="432" t="str">
        <f>IF(NOT(ISBLANK('1 macro-mapping'!V24)),IF(NOT(ISBLANK('1 macro-mapping'!V23)),('1 macro-mapping'!V24/'1 macro-mapping'!V23-1),""),"")</f>
        <v/>
      </c>
      <c r="W22" s="432" t="str">
        <f>IF(NOT(ISBLANK('1 macro-mapping'!W24)),IF(NOT(ISBLANK('1 macro-mapping'!W23)),('1 macro-mapping'!W24/'1 macro-mapping'!W23-1),""),"")</f>
        <v/>
      </c>
      <c r="X22" s="432" t="str">
        <f>IF(NOT(ISBLANK('1 macro-mapping'!X24)),IF(NOT(ISBLANK('1 macro-mapping'!X23)),('1 macro-mapping'!X24/'1 macro-mapping'!X23-1),""),"")</f>
        <v/>
      </c>
      <c r="Y22" s="432" t="str">
        <f>IF(NOT(ISBLANK('1 macro-mapping'!Y24)),IF(NOT(ISBLANK('1 macro-mapping'!Y23)),('1 macro-mapping'!Y24/'1 macro-mapping'!Y23-1),""),"")</f>
        <v/>
      </c>
      <c r="Z22" s="432" t="str">
        <f>IF(NOT(ISBLANK('1 macro-mapping'!Z24)),IF(NOT(ISBLANK('1 macro-mapping'!Z23)),('1 macro-mapping'!Z24/'1 macro-mapping'!Z23-1),""),"")</f>
        <v/>
      </c>
      <c r="AA22" s="432" t="str">
        <f>IF(NOT(ISBLANK('1 macro-mapping'!AA24)),IF(NOT(ISBLANK('1 macro-mapping'!AA23)),('1 macro-mapping'!AA24/'1 macro-mapping'!AA23-1),""),"")</f>
        <v/>
      </c>
      <c r="AB22" s="432" t="str">
        <f>IF(NOT(ISBLANK('1 macro-mapping'!AB24)),IF(NOT(ISBLANK('1 macro-mapping'!AB23)),('1 macro-mapping'!AB24/'1 macro-mapping'!AB23-1),""),"")</f>
        <v/>
      </c>
      <c r="AC22" s="432" t="str">
        <f>IF(NOT(ISBLANK('1 macro-mapping'!AC24)),IF(NOT(ISBLANK('1 macro-mapping'!AC23)),('1 macro-mapping'!AC24/'1 macro-mapping'!AC23-1),""),"")</f>
        <v/>
      </c>
      <c r="AD22" s="432" t="str">
        <f>IF(NOT(ISBLANK('1 macro-mapping'!AD24)),IF(NOT(ISBLANK('1 macro-mapping'!AD23)),('1 macro-mapping'!AD24/'1 macro-mapping'!AD23-1),""),"")</f>
        <v/>
      </c>
      <c r="AE22" s="432" t="str">
        <f>IF(NOT(ISBLANK('1 macro-mapping'!AE24)),IF(NOT(ISBLANK('1 macro-mapping'!AE23)),('1 macro-mapping'!AE24/'1 macro-mapping'!AE23-1),""),"")</f>
        <v/>
      </c>
      <c r="AF22" s="432" t="str">
        <f>IF(NOT(ISBLANK('1 macro-mapping'!AF24)),IF(NOT(ISBLANK('1 macro-mapping'!AF23)),('1 macro-mapping'!AF24/'1 macro-mapping'!AF23-1),""),"")</f>
        <v/>
      </c>
      <c r="AG22" s="432" t="str">
        <f>IF(NOT(ISBLANK('1 macro-mapping'!AG24)),IF(NOT(ISBLANK('1 macro-mapping'!AG23)),('1 macro-mapping'!AG24/'1 macro-mapping'!AG23-1),""),"")</f>
        <v/>
      </c>
      <c r="AH22" s="432" t="str">
        <f>IF(NOT(ISBLANK('1 macro-mapping'!AH24)),IF(NOT(ISBLANK('1 macro-mapping'!AH23)),('1 macro-mapping'!AH24/'1 macro-mapping'!AH23-1),""),"")</f>
        <v/>
      </c>
      <c r="AI22" s="432" t="str">
        <f>IF(NOT(ISBLANK('1 macro-mapping'!AI24)),IF(NOT(ISBLANK('1 macro-mapping'!AI23)),('1 macro-mapping'!AI24/'1 macro-mapping'!AI23-1),""),"")</f>
        <v/>
      </c>
      <c r="AJ22" s="704"/>
      <c r="AK22" s="179" t="str">
        <f>IF(NOT(ISBLANK('1 macro-mapping'!AK24)),IF(NOT(ISBLANK('1 macro-mapping'!AK23)),('1 macro-mapping'!AK24/'1 macro-mapping'!AK23-1),""),"")</f>
        <v/>
      </c>
      <c r="AL22" s="168" t="str">
        <f>IF(NOT(ISBLANK('1 macro-mapping'!AL24)),IF(NOT(ISBLANK('1 macro-mapping'!AL23)),('1 macro-mapping'!AL24/'1 macro-mapping'!AL23-1),""),"")</f>
        <v/>
      </c>
      <c r="AM22" s="86" t="str">
        <f>IF(NOT(ISBLANK('1 macro-mapping'!AM24)),IF(NOT(ISBLANK('1 macro-mapping'!AM23)),('1 macro-mapping'!AM24/'1 macro-mapping'!AM23-1),""),"")</f>
        <v/>
      </c>
      <c r="AN22" s="704"/>
      <c r="AO22" s="87"/>
      <c r="AP22" s="88"/>
      <c r="AQ22" s="87"/>
      <c r="AR22" s="88"/>
      <c r="AS22" s="87"/>
      <c r="AT22" s="88"/>
      <c r="AU22" s="87"/>
      <c r="AV22" s="88"/>
    </row>
    <row r="23" spans="1:48" s="2" customFormat="1" x14ac:dyDescent="0.2">
      <c r="A23" s="6"/>
      <c r="B23" s="10">
        <v>2011</v>
      </c>
      <c r="C23" s="703" t="str">
        <f>IF(NOT('1 macro-mapping'!C24=0),IF(NOT('1 macro-mapping'!C25=0),'1 macro-mapping'!C25/'1 macro-mapping'!C24-1,""),"")</f>
        <v/>
      </c>
      <c r="D23" s="898" t="str">
        <f>IF(NOT(ISBLANK('1 macro-mapping'!D25)),IF(NOT(ISBLANK('1 macro-mapping'!D24)),('1 macro-mapping'!D25/'1 macro-mapping'!D24-1),""),"")</f>
        <v/>
      </c>
      <c r="E23" s="703" t="str">
        <f>IF(NOT('1 macro-mapping'!E24=0),IF(NOT('1 macro-mapping'!E25=0),'1 macro-mapping'!E25/'1 macro-mapping'!E24-1,""),"")</f>
        <v/>
      </c>
      <c r="F23" s="898" t="str">
        <f>IF(NOT(ISBLANK('1 macro-mapping'!F25)),IF(NOT(ISBLANK('1 macro-mapping'!F24)),('1 macro-mapping'!F25/'1 macro-mapping'!F24-1),""),"")</f>
        <v/>
      </c>
      <c r="G23" s="898" t="str">
        <f>IF(NOT(ISBLANK('1 macro-mapping'!G25)),IF(NOT(ISBLANK('1 macro-mapping'!G24)),('1 macro-mapping'!G25/'1 macro-mapping'!G24-1),""),"")</f>
        <v/>
      </c>
      <c r="H23" s="898" t="str">
        <f>IF(NOT(ISBLANK('1 macro-mapping'!H25)),IF(NOT(ISBLANK('1 macro-mapping'!H24)),('1 macro-mapping'!H25/'1 macro-mapping'!H24-1),""),"")</f>
        <v/>
      </c>
      <c r="I23" s="898" t="str">
        <f>IF(NOT(ISBLANK('1 macro-mapping'!I25)),IF(NOT(ISBLANK('1 macro-mapping'!I24)),('1 macro-mapping'!I25/'1 macro-mapping'!I24-1),""),"")</f>
        <v/>
      </c>
      <c r="J23" s="898" t="str">
        <f>IF(NOT(ISBLANK('1 macro-mapping'!J25)),IF(NOT(ISBLANK('1 macro-mapping'!J24)),('1 macro-mapping'!J25/'1 macro-mapping'!J24-1),""),"")</f>
        <v/>
      </c>
      <c r="K23" s="898" t="str">
        <f>IF(NOT(ISBLANK('1 macro-mapping'!K25)),IF(NOT(ISBLANK('1 macro-mapping'!K24)),('1 macro-mapping'!K25/'1 macro-mapping'!K24-1),""),"")</f>
        <v/>
      </c>
      <c r="L23" s="898" t="str">
        <f>IF(NOT(ISBLANK('1 macro-mapping'!L25)),IF(NOT(ISBLANK('1 macro-mapping'!L24)),('1 macro-mapping'!L25/'1 macro-mapping'!L24-1),""),"")</f>
        <v/>
      </c>
      <c r="M23" s="703" t="str">
        <f>IF(NOT('1 macro-mapping'!M24=0),IF(NOT('1 macro-mapping'!M25=0),'1 macro-mapping'!M25/'1 macro-mapping'!M24-1,""),"")</f>
        <v/>
      </c>
      <c r="N23" s="432" t="str">
        <f>IF(NOT(ISBLANK('1 macro-mapping'!N25)),IF(NOT(ISBLANK('1 macro-mapping'!N24)),('1 macro-mapping'!N25/'1 macro-mapping'!N24-1),""),"")</f>
        <v/>
      </c>
      <c r="O23" s="432" t="str">
        <f>IF(NOT(ISBLANK('1 macro-mapping'!O25)),IF(NOT(ISBLANK('1 macro-mapping'!O24)),('1 macro-mapping'!O25/'1 macro-mapping'!O24-1),""),"")</f>
        <v/>
      </c>
      <c r="P23" s="432" t="str">
        <f>IF(NOT(ISBLANK('1 macro-mapping'!P25)),IF(NOT(ISBLANK('1 macro-mapping'!P24)),('1 macro-mapping'!P25/'1 macro-mapping'!P24-1),""),"")</f>
        <v/>
      </c>
      <c r="Q23" s="432" t="str">
        <f>IF(NOT(ISBLANK('1 macro-mapping'!Q25)),IF(NOT(ISBLANK('1 macro-mapping'!Q24)),('1 macro-mapping'!Q25/'1 macro-mapping'!Q24-1),""),"")</f>
        <v/>
      </c>
      <c r="R23" s="432" t="str">
        <f>IF(NOT(ISBLANK('1 macro-mapping'!R25)),IF(NOT(ISBLANK('1 macro-mapping'!R24)),('1 macro-mapping'!R25/'1 macro-mapping'!R24-1),""),"")</f>
        <v/>
      </c>
      <c r="S23" s="432" t="str">
        <f>IF(NOT(ISBLANK('1 macro-mapping'!S25)),IF(NOT(ISBLANK('1 macro-mapping'!S24)),('1 macro-mapping'!S25/'1 macro-mapping'!S24-1),""),"")</f>
        <v/>
      </c>
      <c r="T23" s="432" t="str">
        <f>IF(NOT(ISBLANK('1 macro-mapping'!T25)),IF(NOT(ISBLANK('1 macro-mapping'!T24)),('1 macro-mapping'!T25/'1 macro-mapping'!T24-1),""),"")</f>
        <v/>
      </c>
      <c r="U23" s="432" t="str">
        <f>IF(NOT(ISBLANK('1 macro-mapping'!U25)),IF(NOT(ISBLANK('1 macro-mapping'!U24)),('1 macro-mapping'!U25/'1 macro-mapping'!U24-1),""),"")</f>
        <v/>
      </c>
      <c r="V23" s="432" t="str">
        <f>IF(NOT(ISBLANK('1 macro-mapping'!V25)),IF(NOT(ISBLANK('1 macro-mapping'!V24)),('1 macro-mapping'!V25/'1 macro-mapping'!V24-1),""),"")</f>
        <v/>
      </c>
      <c r="W23" s="432" t="str">
        <f>IF(NOT(ISBLANK('1 macro-mapping'!W25)),IF(NOT(ISBLANK('1 macro-mapping'!W24)),('1 macro-mapping'!W25/'1 macro-mapping'!W24-1),""),"")</f>
        <v/>
      </c>
      <c r="X23" s="432" t="str">
        <f>IF(NOT(ISBLANK('1 macro-mapping'!X25)),IF(NOT(ISBLANK('1 macro-mapping'!X24)),('1 macro-mapping'!X25/'1 macro-mapping'!X24-1),""),"")</f>
        <v/>
      </c>
      <c r="Y23" s="432" t="str">
        <f>IF(NOT(ISBLANK('1 macro-mapping'!Y25)),IF(NOT(ISBLANK('1 macro-mapping'!Y24)),('1 macro-mapping'!Y25/'1 macro-mapping'!Y24-1),""),"")</f>
        <v/>
      </c>
      <c r="Z23" s="432" t="str">
        <f>IF(NOT(ISBLANK('1 macro-mapping'!Z25)),IF(NOT(ISBLANK('1 macro-mapping'!Z24)),('1 macro-mapping'!Z25/'1 macro-mapping'!Z24-1),""),"")</f>
        <v/>
      </c>
      <c r="AA23" s="432" t="str">
        <f>IF(NOT(ISBLANK('1 macro-mapping'!AA25)),IF(NOT(ISBLANK('1 macro-mapping'!AA24)),('1 macro-mapping'!AA25/'1 macro-mapping'!AA24-1),""),"")</f>
        <v/>
      </c>
      <c r="AB23" s="432" t="str">
        <f>IF(NOT(ISBLANK('1 macro-mapping'!AB25)),IF(NOT(ISBLANK('1 macro-mapping'!AB24)),('1 macro-mapping'!AB25/'1 macro-mapping'!AB24-1),""),"")</f>
        <v/>
      </c>
      <c r="AC23" s="432" t="str">
        <f>IF(NOT(ISBLANK('1 macro-mapping'!AC25)),IF(NOT(ISBLANK('1 macro-mapping'!AC24)),('1 macro-mapping'!AC25/'1 macro-mapping'!AC24-1),""),"")</f>
        <v/>
      </c>
      <c r="AD23" s="432" t="str">
        <f>IF(NOT(ISBLANK('1 macro-mapping'!AD25)),IF(NOT(ISBLANK('1 macro-mapping'!AD24)),('1 macro-mapping'!AD25/'1 macro-mapping'!AD24-1),""),"")</f>
        <v/>
      </c>
      <c r="AE23" s="432" t="str">
        <f>IF(NOT(ISBLANK('1 macro-mapping'!AE25)),IF(NOT(ISBLANK('1 macro-mapping'!AE24)),('1 macro-mapping'!AE25/'1 macro-mapping'!AE24-1),""),"")</f>
        <v/>
      </c>
      <c r="AF23" s="432" t="str">
        <f>IF(NOT(ISBLANK('1 macro-mapping'!AF25)),IF(NOT(ISBLANK('1 macro-mapping'!AF24)),('1 macro-mapping'!AF25/'1 macro-mapping'!AF24-1),""),"")</f>
        <v/>
      </c>
      <c r="AG23" s="432" t="str">
        <f>IF(NOT(ISBLANK('1 macro-mapping'!AG25)),IF(NOT(ISBLANK('1 macro-mapping'!AG24)),('1 macro-mapping'!AG25/'1 macro-mapping'!AG24-1),""),"")</f>
        <v/>
      </c>
      <c r="AH23" s="432" t="str">
        <f>IF(NOT(ISBLANK('1 macro-mapping'!AH25)),IF(NOT(ISBLANK('1 macro-mapping'!AH24)),('1 macro-mapping'!AH25/'1 macro-mapping'!AH24-1),""),"")</f>
        <v/>
      </c>
      <c r="AI23" s="432" t="str">
        <f>IF(NOT(ISBLANK('1 macro-mapping'!AI25)),IF(NOT(ISBLANK('1 macro-mapping'!AI24)),('1 macro-mapping'!AI25/'1 macro-mapping'!AI24-1),""),"")</f>
        <v/>
      </c>
      <c r="AJ23" s="704"/>
      <c r="AK23" s="179" t="str">
        <f>IF(NOT(ISBLANK('1 macro-mapping'!AK25)),IF(NOT(ISBLANK('1 macro-mapping'!AK24)),('1 macro-mapping'!AK25/'1 macro-mapping'!AK24-1),""),"")</f>
        <v/>
      </c>
      <c r="AL23" s="168" t="str">
        <f>IF(NOT(ISBLANK('1 macro-mapping'!AL25)),IF(NOT(ISBLANK('1 macro-mapping'!AL24)),('1 macro-mapping'!AL25/'1 macro-mapping'!AL24-1),""),"")</f>
        <v/>
      </c>
      <c r="AM23" s="86" t="str">
        <f>IF(NOT(ISBLANK('1 macro-mapping'!AM25)),IF(NOT(ISBLANK('1 macro-mapping'!AM24)),('1 macro-mapping'!AM25/'1 macro-mapping'!AM24-1),""),"")</f>
        <v/>
      </c>
      <c r="AN23" s="704"/>
      <c r="AO23" s="87"/>
      <c r="AP23" s="88"/>
      <c r="AQ23" s="87"/>
      <c r="AR23" s="88"/>
      <c r="AS23" s="87"/>
      <c r="AT23" s="88"/>
      <c r="AU23" s="87"/>
      <c r="AV23" s="88"/>
    </row>
    <row r="24" spans="1:48" s="2" customFormat="1" x14ac:dyDescent="0.2">
      <c r="A24" s="6"/>
      <c r="B24" s="10">
        <v>2012</v>
      </c>
      <c r="C24" s="703" t="str">
        <f>IF(NOT('1 macro-mapping'!C25=0),IF(NOT('1 macro-mapping'!C26=0),'1 macro-mapping'!C26/'1 macro-mapping'!C25-1,""),"")</f>
        <v/>
      </c>
      <c r="D24" s="898" t="str">
        <f>IF(NOT(ISBLANK('1 macro-mapping'!D26)),IF(NOT(ISBLANK('1 macro-mapping'!D25)),('1 macro-mapping'!D26/'1 macro-mapping'!D25-1),""),"")</f>
        <v/>
      </c>
      <c r="E24" s="703" t="str">
        <f>IF(NOT('1 macro-mapping'!E25=0),IF(NOT('1 macro-mapping'!E26=0),'1 macro-mapping'!E26/'1 macro-mapping'!E25-1,""),"")</f>
        <v/>
      </c>
      <c r="F24" s="898" t="str">
        <f>IF(NOT(ISBLANK('1 macro-mapping'!F26)),IF(NOT(ISBLANK('1 macro-mapping'!F25)),('1 macro-mapping'!F26/'1 macro-mapping'!F25-1),""),"")</f>
        <v/>
      </c>
      <c r="G24" s="898" t="str">
        <f>IF(NOT(ISBLANK('1 macro-mapping'!G26)),IF(NOT(ISBLANK('1 macro-mapping'!G25)),('1 macro-mapping'!G26/'1 macro-mapping'!G25-1),""),"")</f>
        <v/>
      </c>
      <c r="H24" s="898" t="str">
        <f>IF(NOT(ISBLANK('1 macro-mapping'!H26)),IF(NOT(ISBLANK('1 macro-mapping'!H25)),('1 macro-mapping'!H26/'1 macro-mapping'!H25-1),""),"")</f>
        <v/>
      </c>
      <c r="I24" s="898" t="str">
        <f>IF(NOT(ISBLANK('1 macro-mapping'!I26)),IF(NOT(ISBLANK('1 macro-mapping'!I25)),('1 macro-mapping'!I26/'1 macro-mapping'!I25-1),""),"")</f>
        <v/>
      </c>
      <c r="J24" s="898" t="str">
        <f>IF(NOT(ISBLANK('1 macro-mapping'!J26)),IF(NOT(ISBLANK('1 macro-mapping'!J25)),('1 macro-mapping'!J26/'1 macro-mapping'!J25-1),""),"")</f>
        <v/>
      </c>
      <c r="K24" s="898" t="str">
        <f>IF(NOT(ISBLANK('1 macro-mapping'!K26)),IF(NOT(ISBLANK('1 macro-mapping'!K25)),('1 macro-mapping'!K26/'1 macro-mapping'!K25-1),""),"")</f>
        <v/>
      </c>
      <c r="L24" s="898" t="str">
        <f>IF(NOT(ISBLANK('1 macro-mapping'!L26)),IF(NOT(ISBLANK('1 macro-mapping'!L25)),('1 macro-mapping'!L26/'1 macro-mapping'!L25-1),""),"")</f>
        <v/>
      </c>
      <c r="M24" s="703" t="str">
        <f>IF(NOT('1 macro-mapping'!M25=0),IF(NOT('1 macro-mapping'!M26=0),'1 macro-mapping'!M26/'1 macro-mapping'!M25-1,""),"")</f>
        <v/>
      </c>
      <c r="N24" s="432" t="str">
        <f>IF(NOT(ISBLANK('1 macro-mapping'!N26)),IF(NOT(ISBLANK('1 macro-mapping'!N25)),('1 macro-mapping'!N26/'1 macro-mapping'!N25-1),""),"")</f>
        <v/>
      </c>
      <c r="O24" s="432" t="str">
        <f>IF(NOT(ISBLANK('1 macro-mapping'!O26)),IF(NOT(ISBLANK('1 macro-mapping'!O25)),('1 macro-mapping'!O26/'1 macro-mapping'!O25-1),""),"")</f>
        <v/>
      </c>
      <c r="P24" s="432" t="str">
        <f>IF(NOT(ISBLANK('1 macro-mapping'!P26)),IF(NOT(ISBLANK('1 macro-mapping'!P25)),('1 macro-mapping'!P26/'1 macro-mapping'!P25-1),""),"")</f>
        <v/>
      </c>
      <c r="Q24" s="432" t="str">
        <f>IF(NOT(ISBLANK('1 macro-mapping'!Q26)),IF(NOT(ISBLANK('1 macro-mapping'!Q25)),('1 macro-mapping'!Q26/'1 macro-mapping'!Q25-1),""),"")</f>
        <v/>
      </c>
      <c r="R24" s="432" t="str">
        <f>IF(NOT(ISBLANK('1 macro-mapping'!R26)),IF(NOT(ISBLANK('1 macro-mapping'!R25)),('1 macro-mapping'!R26/'1 macro-mapping'!R25-1),""),"")</f>
        <v/>
      </c>
      <c r="S24" s="432" t="str">
        <f>IF(NOT(ISBLANK('1 macro-mapping'!S26)),IF(NOT(ISBLANK('1 macro-mapping'!S25)),('1 macro-mapping'!S26/'1 macro-mapping'!S25-1),""),"")</f>
        <v/>
      </c>
      <c r="T24" s="432" t="str">
        <f>IF(NOT(ISBLANK('1 macro-mapping'!T26)),IF(NOT(ISBLANK('1 macro-mapping'!T25)),('1 macro-mapping'!T26/'1 macro-mapping'!T25-1),""),"")</f>
        <v/>
      </c>
      <c r="U24" s="432" t="str">
        <f>IF(NOT(ISBLANK('1 macro-mapping'!U26)),IF(NOT(ISBLANK('1 macro-mapping'!U25)),('1 macro-mapping'!U26/'1 macro-mapping'!U25-1),""),"")</f>
        <v/>
      </c>
      <c r="V24" s="432" t="str">
        <f>IF(NOT(ISBLANK('1 macro-mapping'!V26)),IF(NOT(ISBLANK('1 macro-mapping'!V25)),('1 macro-mapping'!V26/'1 macro-mapping'!V25-1),""),"")</f>
        <v/>
      </c>
      <c r="W24" s="432" t="str">
        <f>IF(NOT(ISBLANK('1 macro-mapping'!W26)),IF(NOT(ISBLANK('1 macro-mapping'!W25)),('1 macro-mapping'!W26/'1 macro-mapping'!W25-1),""),"")</f>
        <v/>
      </c>
      <c r="X24" s="432" t="str">
        <f>IF(NOT(ISBLANK('1 macro-mapping'!X26)),IF(NOT(ISBLANK('1 macro-mapping'!X25)),('1 macro-mapping'!X26/'1 macro-mapping'!X25-1),""),"")</f>
        <v/>
      </c>
      <c r="Y24" s="432" t="str">
        <f>IF(NOT(ISBLANK('1 macro-mapping'!Y26)),IF(NOT(ISBLANK('1 macro-mapping'!Y25)),('1 macro-mapping'!Y26/'1 macro-mapping'!Y25-1),""),"")</f>
        <v/>
      </c>
      <c r="Z24" s="432" t="str">
        <f>IF(NOT(ISBLANK('1 macro-mapping'!Z26)),IF(NOT(ISBLANK('1 macro-mapping'!Z25)),('1 macro-mapping'!Z26/'1 macro-mapping'!Z25-1),""),"")</f>
        <v/>
      </c>
      <c r="AA24" s="432" t="str">
        <f>IF(NOT(ISBLANK('1 macro-mapping'!AA26)),IF(NOT(ISBLANK('1 macro-mapping'!AA25)),('1 macro-mapping'!AA26/'1 macro-mapping'!AA25-1),""),"")</f>
        <v/>
      </c>
      <c r="AB24" s="432" t="str">
        <f>IF(NOT(ISBLANK('1 macro-mapping'!AB26)),IF(NOT(ISBLANK('1 macro-mapping'!AB25)),('1 macro-mapping'!AB26/'1 macro-mapping'!AB25-1),""),"")</f>
        <v/>
      </c>
      <c r="AC24" s="432" t="str">
        <f>IF(NOT(ISBLANK('1 macro-mapping'!AC26)),IF(NOT(ISBLANK('1 macro-mapping'!AC25)),('1 macro-mapping'!AC26/'1 macro-mapping'!AC25-1),""),"")</f>
        <v/>
      </c>
      <c r="AD24" s="432" t="str">
        <f>IF(NOT(ISBLANK('1 macro-mapping'!AD26)),IF(NOT(ISBLANK('1 macro-mapping'!AD25)),('1 macro-mapping'!AD26/'1 macro-mapping'!AD25-1),""),"")</f>
        <v/>
      </c>
      <c r="AE24" s="432" t="str">
        <f>IF(NOT(ISBLANK('1 macro-mapping'!AE26)),IF(NOT(ISBLANK('1 macro-mapping'!AE25)),('1 macro-mapping'!AE26/'1 macro-mapping'!AE25-1),""),"")</f>
        <v/>
      </c>
      <c r="AF24" s="432" t="str">
        <f>IF(NOT(ISBLANK('1 macro-mapping'!AF26)),IF(NOT(ISBLANK('1 macro-mapping'!AF25)),('1 macro-mapping'!AF26/'1 macro-mapping'!AF25-1),""),"")</f>
        <v/>
      </c>
      <c r="AG24" s="432" t="str">
        <f>IF(NOT(ISBLANK('1 macro-mapping'!AG26)),IF(NOT(ISBLANK('1 macro-mapping'!AG25)),('1 macro-mapping'!AG26/'1 macro-mapping'!AG25-1),""),"")</f>
        <v/>
      </c>
      <c r="AH24" s="432" t="str">
        <f>IF(NOT(ISBLANK('1 macro-mapping'!AH26)),IF(NOT(ISBLANK('1 macro-mapping'!AH25)),('1 macro-mapping'!AH26/'1 macro-mapping'!AH25-1),""),"")</f>
        <v/>
      </c>
      <c r="AI24" s="432" t="str">
        <f>IF(NOT(ISBLANK('1 macro-mapping'!AI26)),IF(NOT(ISBLANK('1 macro-mapping'!AI25)),('1 macro-mapping'!AI26/'1 macro-mapping'!AI25-1),""),"")</f>
        <v/>
      </c>
      <c r="AJ24" s="704"/>
      <c r="AK24" s="179" t="str">
        <f>IF(NOT(ISBLANK('1 macro-mapping'!AK26)),IF(NOT(ISBLANK('1 macro-mapping'!AK25)),('1 macro-mapping'!AK26/'1 macro-mapping'!AK25-1),""),"")</f>
        <v/>
      </c>
      <c r="AL24" s="168" t="str">
        <f>IF(NOT(ISBLANK('1 macro-mapping'!AL26)),IF(NOT(ISBLANK('1 macro-mapping'!AL25)),('1 macro-mapping'!AL26/'1 macro-mapping'!AL25-1),""),"")</f>
        <v/>
      </c>
      <c r="AM24" s="86" t="str">
        <f>IF(NOT(ISBLANK('1 macro-mapping'!AM26)),IF(NOT(ISBLANK('1 macro-mapping'!AM25)),('1 macro-mapping'!AM26/'1 macro-mapping'!AM25-1),""),"")</f>
        <v/>
      </c>
      <c r="AN24" s="704"/>
      <c r="AO24" s="87"/>
      <c r="AP24" s="88"/>
      <c r="AQ24" s="87"/>
      <c r="AR24" s="88"/>
      <c r="AS24" s="87"/>
      <c r="AT24" s="88"/>
      <c r="AU24" s="87"/>
      <c r="AV24" s="88"/>
    </row>
    <row r="25" spans="1:48" s="2" customFormat="1" x14ac:dyDescent="0.2">
      <c r="A25" s="6"/>
      <c r="B25" s="10">
        <v>2013</v>
      </c>
      <c r="C25" s="703" t="str">
        <f>IF(NOT('1 macro-mapping'!C26=0),IF(NOT('1 macro-mapping'!C27=0),'1 macro-mapping'!C27/'1 macro-mapping'!C26-1,""),"")</f>
        <v/>
      </c>
      <c r="D25" s="432" t="str">
        <f>IF(NOT(ISBLANK('1 macro-mapping'!D27)),IF(NOT(ISBLANK('1 macro-mapping'!D26)),('1 macro-mapping'!D27/'1 macro-mapping'!D26-1),""),"")</f>
        <v/>
      </c>
      <c r="E25" s="703" t="str">
        <f>IF(NOT('1 macro-mapping'!E26=0),IF(NOT('1 macro-mapping'!E27=0),'1 macro-mapping'!E27/'1 macro-mapping'!E26-1,""),"")</f>
        <v/>
      </c>
      <c r="F25" s="432" t="str">
        <f>IF(NOT(ISBLANK('1 macro-mapping'!F27)),IF(NOT(ISBLANK('1 macro-mapping'!F26)),('1 macro-mapping'!F27/'1 macro-mapping'!F26-1),""),"")</f>
        <v/>
      </c>
      <c r="G25" s="432" t="str">
        <f>IF(NOT(ISBLANK('1 macro-mapping'!G27)),IF(NOT(ISBLANK('1 macro-mapping'!G26)),('1 macro-mapping'!G27/'1 macro-mapping'!G26-1),""),"")</f>
        <v/>
      </c>
      <c r="H25" s="432" t="str">
        <f>IF(NOT(ISBLANK('1 macro-mapping'!H27)),IF(NOT(ISBLANK('1 macro-mapping'!H26)),('1 macro-mapping'!H27/'1 macro-mapping'!H26-1),""),"")</f>
        <v/>
      </c>
      <c r="I25" s="432" t="str">
        <f>IF(NOT(ISBLANK('1 macro-mapping'!I27)),IF(NOT(ISBLANK('1 macro-mapping'!I26)),('1 macro-mapping'!I27/'1 macro-mapping'!I26-1),""),"")</f>
        <v/>
      </c>
      <c r="J25" s="432" t="str">
        <f>IF(NOT(ISBLANK('1 macro-mapping'!J27)),IF(NOT(ISBLANK('1 macro-mapping'!J26)),('1 macro-mapping'!J27/'1 macro-mapping'!J26-1),""),"")</f>
        <v/>
      </c>
      <c r="K25" s="432" t="str">
        <f>IF(NOT(ISBLANK('1 macro-mapping'!K27)),IF(NOT(ISBLANK('1 macro-mapping'!K26)),('1 macro-mapping'!K27/'1 macro-mapping'!K26-1),""),"")</f>
        <v/>
      </c>
      <c r="L25" s="432" t="str">
        <f>IF(NOT(ISBLANK('1 macro-mapping'!L27)),IF(NOT(ISBLANK('1 macro-mapping'!L26)),('1 macro-mapping'!L27/'1 macro-mapping'!L26-1),""),"")</f>
        <v/>
      </c>
      <c r="M25" s="703" t="str">
        <f>IF(NOT('1 macro-mapping'!M26=0),IF(NOT('1 macro-mapping'!M27=0),'1 macro-mapping'!M27/'1 macro-mapping'!M26-1,""),"")</f>
        <v/>
      </c>
      <c r="N25" s="432" t="str">
        <f>IF(NOT(ISBLANK('1 macro-mapping'!N27)),IF(NOT(ISBLANK('1 macro-mapping'!N26)),('1 macro-mapping'!N27/'1 macro-mapping'!N26-1),""),"")</f>
        <v/>
      </c>
      <c r="O25" s="432" t="str">
        <f>IF(NOT(ISBLANK('1 macro-mapping'!O27)),IF(NOT(ISBLANK('1 macro-mapping'!O26)),('1 macro-mapping'!O27/'1 macro-mapping'!O26-1),""),"")</f>
        <v/>
      </c>
      <c r="P25" s="432" t="str">
        <f>IF(NOT(ISBLANK('1 macro-mapping'!P27)),IF(NOT(ISBLANK('1 macro-mapping'!P26)),('1 macro-mapping'!P27/'1 macro-mapping'!P26-1),""),"")</f>
        <v/>
      </c>
      <c r="Q25" s="432" t="str">
        <f>IF(NOT(ISBLANK('1 macro-mapping'!Q27)),IF(NOT(ISBLANK('1 macro-mapping'!Q26)),('1 macro-mapping'!Q27/'1 macro-mapping'!Q26-1),""),"")</f>
        <v/>
      </c>
      <c r="R25" s="432" t="str">
        <f>IF(NOT(ISBLANK('1 macro-mapping'!R27)),IF(NOT(ISBLANK('1 macro-mapping'!R26)),('1 macro-mapping'!R27/'1 macro-mapping'!R26-1),""),"")</f>
        <v/>
      </c>
      <c r="S25" s="432" t="str">
        <f>IF(NOT(ISBLANK('1 macro-mapping'!S27)),IF(NOT(ISBLANK('1 macro-mapping'!S26)),('1 macro-mapping'!S27/'1 macro-mapping'!S26-1),""),"")</f>
        <v/>
      </c>
      <c r="T25" s="432" t="str">
        <f>IF(NOT(ISBLANK('1 macro-mapping'!T27)),IF(NOT(ISBLANK('1 macro-mapping'!T26)),('1 macro-mapping'!T27/'1 macro-mapping'!T26-1),""),"")</f>
        <v/>
      </c>
      <c r="U25" s="432" t="str">
        <f>IF(NOT(ISBLANK('1 macro-mapping'!U27)),IF(NOT(ISBLANK('1 macro-mapping'!U26)),('1 macro-mapping'!U27/'1 macro-mapping'!U26-1),""),"")</f>
        <v/>
      </c>
      <c r="V25" s="432" t="str">
        <f>IF(NOT(ISBLANK('1 macro-mapping'!V27)),IF(NOT(ISBLANK('1 macro-mapping'!V26)),('1 macro-mapping'!V27/'1 macro-mapping'!V26-1),""),"")</f>
        <v/>
      </c>
      <c r="W25" s="432" t="str">
        <f>IF(NOT(ISBLANK('1 macro-mapping'!W27)),IF(NOT(ISBLANK('1 macro-mapping'!W26)),('1 macro-mapping'!W27/'1 macro-mapping'!W26-1),""),"")</f>
        <v/>
      </c>
      <c r="X25" s="432" t="str">
        <f>IF(NOT(ISBLANK('1 macro-mapping'!X27)),IF(NOT(ISBLANK('1 macro-mapping'!X26)),('1 macro-mapping'!X27/'1 macro-mapping'!X26-1),""),"")</f>
        <v/>
      </c>
      <c r="Y25" s="432" t="str">
        <f>IF(NOT(ISBLANK('1 macro-mapping'!Y27)),IF(NOT(ISBLANK('1 macro-mapping'!Y26)),('1 macro-mapping'!Y27/'1 macro-mapping'!Y26-1),""),"")</f>
        <v/>
      </c>
      <c r="Z25" s="432" t="str">
        <f>IF(NOT(ISBLANK('1 macro-mapping'!Z27)),IF(NOT(ISBLANK('1 macro-mapping'!Z26)),('1 macro-mapping'!Z27/'1 macro-mapping'!Z26-1),""),"")</f>
        <v/>
      </c>
      <c r="AA25" s="432" t="str">
        <f>IF(NOT(ISBLANK('1 macro-mapping'!AA27)),IF(NOT(ISBLANK('1 macro-mapping'!AA26)),('1 macro-mapping'!AA27/'1 macro-mapping'!AA26-1),""),"")</f>
        <v/>
      </c>
      <c r="AB25" s="432" t="str">
        <f>IF(NOT(ISBLANK('1 macro-mapping'!AB27)),IF(NOT(ISBLANK('1 macro-mapping'!AB26)),('1 macro-mapping'!AB27/'1 macro-mapping'!AB26-1),""),"")</f>
        <v/>
      </c>
      <c r="AC25" s="432" t="str">
        <f>IF(NOT(ISBLANK('1 macro-mapping'!AC27)),IF(NOT(ISBLANK('1 macro-mapping'!AC26)),('1 macro-mapping'!AC27/'1 macro-mapping'!AC26-1),""),"")</f>
        <v/>
      </c>
      <c r="AD25" s="432" t="str">
        <f>IF(NOT(ISBLANK('1 macro-mapping'!AD27)),IF(NOT(ISBLANK('1 macro-mapping'!AD26)),('1 macro-mapping'!AD27/'1 macro-mapping'!AD26-1),""),"")</f>
        <v/>
      </c>
      <c r="AE25" s="432" t="str">
        <f>IF(NOT(ISBLANK('1 macro-mapping'!AE27)),IF(NOT(ISBLANK('1 macro-mapping'!AE26)),('1 macro-mapping'!AE27/'1 macro-mapping'!AE26-1),""),"")</f>
        <v/>
      </c>
      <c r="AF25" s="432" t="str">
        <f>IF(NOT(ISBLANK('1 macro-mapping'!AF27)),IF(NOT(ISBLANK('1 macro-mapping'!AF26)),('1 macro-mapping'!AF27/'1 macro-mapping'!AF26-1),""),"")</f>
        <v/>
      </c>
      <c r="AG25" s="432" t="str">
        <f>IF(NOT(ISBLANK('1 macro-mapping'!AG27)),IF(NOT(ISBLANK('1 macro-mapping'!AG26)),('1 macro-mapping'!AG27/'1 macro-mapping'!AG26-1),""),"")</f>
        <v/>
      </c>
      <c r="AH25" s="432" t="str">
        <f>IF(NOT(ISBLANK('1 macro-mapping'!AH27)),IF(NOT(ISBLANK('1 macro-mapping'!AH26)),('1 macro-mapping'!AH27/'1 macro-mapping'!AH26-1),""),"")</f>
        <v/>
      </c>
      <c r="AI25" s="432" t="str">
        <f>IF(NOT(ISBLANK('1 macro-mapping'!AI27)),IF(NOT(ISBLANK('1 macro-mapping'!AI26)),('1 macro-mapping'!AI27/'1 macro-mapping'!AI26-1),""),"")</f>
        <v/>
      </c>
      <c r="AJ25" s="704"/>
      <c r="AK25" s="179" t="str">
        <f>IF(NOT(ISBLANK('1 macro-mapping'!AK27)),IF(NOT(ISBLANK('1 macro-mapping'!AK26)),('1 macro-mapping'!AK27/'1 macro-mapping'!AK26-1),""),"")</f>
        <v/>
      </c>
      <c r="AL25" s="168" t="str">
        <f>IF(NOT(ISBLANK('1 macro-mapping'!AL27)),IF(NOT(ISBLANK('1 macro-mapping'!AL26)),('1 macro-mapping'!AL27/'1 macro-mapping'!AL26-1),""),"")</f>
        <v/>
      </c>
      <c r="AM25" s="86" t="str">
        <f>IF(NOT(ISBLANK('1 macro-mapping'!AM27)),IF(NOT(ISBLANK('1 macro-mapping'!AM26)),('1 macro-mapping'!AM27/'1 macro-mapping'!AM26-1),""),"")</f>
        <v/>
      </c>
      <c r="AN25" s="704"/>
      <c r="AO25" s="87"/>
      <c r="AP25" s="88"/>
      <c r="AQ25" s="87"/>
      <c r="AR25" s="88"/>
      <c r="AS25" s="87"/>
      <c r="AT25" s="88"/>
      <c r="AU25" s="87"/>
      <c r="AV25" s="88"/>
    </row>
    <row r="26" spans="1:48" s="20" customFormat="1" x14ac:dyDescent="0.2">
      <c r="A26" s="24"/>
      <c r="B26" s="59">
        <v>2014</v>
      </c>
      <c r="C26" s="703" t="str">
        <f>IF(NOT('1 macro-mapping'!C27=0),IF(NOT('1 macro-mapping'!C28=0),'1 macro-mapping'!C28/'1 macro-mapping'!C27-1,""),"")</f>
        <v/>
      </c>
      <c r="D26" s="432" t="str">
        <f>IF(NOT(ISBLANK('1 macro-mapping'!D28)),IF(NOT(ISBLANK('1 macro-mapping'!D27)),('1 macro-mapping'!D28/'1 macro-mapping'!D27-1),""),"")</f>
        <v/>
      </c>
      <c r="E26" s="703" t="str">
        <f>IF(NOT('1 macro-mapping'!E27=0),IF(NOT('1 macro-mapping'!E28=0),'1 macro-mapping'!E28/'1 macro-mapping'!E27-1,""),"")</f>
        <v/>
      </c>
      <c r="F26" s="432" t="str">
        <f>IF(NOT(ISBLANK('1 macro-mapping'!F28)),IF(NOT(ISBLANK('1 macro-mapping'!F27)),('1 macro-mapping'!F28/'1 macro-mapping'!F27-1),""),"")</f>
        <v/>
      </c>
      <c r="G26" s="432" t="str">
        <f>IF(NOT(ISBLANK('1 macro-mapping'!G28)),IF(NOT(ISBLANK('1 macro-mapping'!G27)),('1 macro-mapping'!G28/'1 macro-mapping'!G27-1),""),"")</f>
        <v/>
      </c>
      <c r="H26" s="432" t="str">
        <f>IF(NOT(ISBLANK('1 macro-mapping'!H28)),IF(NOT(ISBLANK('1 macro-mapping'!H27)),('1 macro-mapping'!H28/'1 macro-mapping'!H27-1),""),"")</f>
        <v/>
      </c>
      <c r="I26" s="432" t="str">
        <f>IF(NOT(ISBLANK('1 macro-mapping'!I28)),IF(NOT(ISBLANK('1 macro-mapping'!I27)),('1 macro-mapping'!I28/'1 macro-mapping'!I27-1),""),"")</f>
        <v/>
      </c>
      <c r="J26" s="432" t="str">
        <f>IF(NOT(ISBLANK('1 macro-mapping'!J28)),IF(NOT(ISBLANK('1 macro-mapping'!J27)),('1 macro-mapping'!J28/'1 macro-mapping'!J27-1),""),"")</f>
        <v/>
      </c>
      <c r="K26" s="432" t="str">
        <f>IF(NOT(ISBLANK('1 macro-mapping'!K28)),IF(NOT(ISBLANK('1 macro-mapping'!K27)),('1 macro-mapping'!K28/'1 macro-mapping'!K27-1),""),"")</f>
        <v/>
      </c>
      <c r="L26" s="432" t="str">
        <f>IF(NOT(ISBLANK('1 macro-mapping'!L28)),IF(NOT(ISBLANK('1 macro-mapping'!L27)),('1 macro-mapping'!L28/'1 macro-mapping'!L27-1),""),"")</f>
        <v/>
      </c>
      <c r="M26" s="703" t="str">
        <f>IF(NOT('1 macro-mapping'!M27=0),IF(NOT('1 macro-mapping'!M28=0),'1 macro-mapping'!M28/'1 macro-mapping'!M27-1,""),"")</f>
        <v/>
      </c>
      <c r="N26" s="432" t="str">
        <f>IF(NOT(ISBLANK('1 macro-mapping'!N28)),IF(NOT(ISBLANK('1 macro-mapping'!N27)),('1 macro-mapping'!N28/'1 macro-mapping'!N27-1),""),"")</f>
        <v/>
      </c>
      <c r="O26" s="432" t="str">
        <f>IF(NOT(ISBLANK('1 macro-mapping'!O28)),IF(NOT(ISBLANK('1 macro-mapping'!O27)),('1 macro-mapping'!O28/'1 macro-mapping'!O27-1),""),"")</f>
        <v/>
      </c>
      <c r="P26" s="432" t="str">
        <f>IF(NOT(ISBLANK('1 macro-mapping'!P28)),IF(NOT(ISBLANK('1 macro-mapping'!P27)),('1 macro-mapping'!P28/'1 macro-mapping'!P27-1),""),"")</f>
        <v/>
      </c>
      <c r="Q26" s="432" t="str">
        <f>IF(NOT(ISBLANK('1 macro-mapping'!Q28)),IF(NOT(ISBLANK('1 macro-mapping'!Q27)),('1 macro-mapping'!Q28/'1 macro-mapping'!Q27-1),""),"")</f>
        <v/>
      </c>
      <c r="R26" s="432" t="str">
        <f>IF(NOT(ISBLANK('1 macro-mapping'!R28)),IF(NOT(ISBLANK('1 macro-mapping'!R27)),('1 macro-mapping'!R28/'1 macro-mapping'!R27-1),""),"")</f>
        <v/>
      </c>
      <c r="S26" s="432" t="str">
        <f>IF(NOT(ISBLANK('1 macro-mapping'!S28)),IF(NOT(ISBLANK('1 macro-mapping'!S27)),('1 macro-mapping'!S28/'1 macro-mapping'!S27-1),""),"")</f>
        <v/>
      </c>
      <c r="T26" s="432" t="str">
        <f>IF(NOT(ISBLANK('1 macro-mapping'!T28)),IF(NOT(ISBLANK('1 macro-mapping'!T27)),('1 macro-mapping'!T28/'1 macro-mapping'!T27-1),""),"")</f>
        <v/>
      </c>
      <c r="U26" s="432" t="str">
        <f>IF(NOT(ISBLANK('1 macro-mapping'!U28)),IF(NOT(ISBLANK('1 macro-mapping'!U27)),('1 macro-mapping'!U28/'1 macro-mapping'!U27-1),""),"")</f>
        <v/>
      </c>
      <c r="V26" s="432" t="str">
        <f>IF(NOT(ISBLANK('1 macro-mapping'!V28)),IF(NOT(ISBLANK('1 macro-mapping'!V27)),('1 macro-mapping'!V28/'1 macro-mapping'!V27-1),""),"")</f>
        <v/>
      </c>
      <c r="W26" s="432" t="str">
        <f>IF(NOT(ISBLANK('1 macro-mapping'!W28)),IF(NOT(ISBLANK('1 macro-mapping'!W27)),('1 macro-mapping'!W28/'1 macro-mapping'!W27-1),""),"")</f>
        <v/>
      </c>
      <c r="X26" s="432" t="str">
        <f>IF(NOT(ISBLANK('1 macro-mapping'!X28)),IF(NOT(ISBLANK('1 macro-mapping'!X27)),('1 macro-mapping'!X28/'1 macro-mapping'!X27-1),""),"")</f>
        <v/>
      </c>
      <c r="Y26" s="432" t="str">
        <f>IF(NOT(ISBLANK('1 macro-mapping'!Y28)),IF(NOT(ISBLANK('1 macro-mapping'!Y27)),('1 macro-mapping'!Y28/'1 macro-mapping'!Y27-1),""),"")</f>
        <v/>
      </c>
      <c r="Z26" s="432" t="str">
        <f>IF(NOT(ISBLANK('1 macro-mapping'!Z28)),IF(NOT(ISBLANK('1 macro-mapping'!Z27)),('1 macro-mapping'!Z28/'1 macro-mapping'!Z27-1),""),"")</f>
        <v/>
      </c>
      <c r="AA26" s="432" t="str">
        <f>IF(NOT(ISBLANK('1 macro-mapping'!AA28)),IF(NOT(ISBLANK('1 macro-mapping'!AA27)),('1 macro-mapping'!AA28/'1 macro-mapping'!AA27-1),""),"")</f>
        <v/>
      </c>
      <c r="AB26" s="432" t="str">
        <f>IF(NOT(ISBLANK('1 macro-mapping'!AB28)),IF(NOT(ISBLANK('1 macro-mapping'!AB27)),('1 macro-mapping'!AB28/'1 macro-mapping'!AB27-1),""),"")</f>
        <v/>
      </c>
      <c r="AC26" s="432" t="str">
        <f>IF(NOT(ISBLANK('1 macro-mapping'!AC28)),IF(NOT(ISBLANK('1 macro-mapping'!AC27)),('1 macro-mapping'!AC28/'1 macro-mapping'!AC27-1),""),"")</f>
        <v/>
      </c>
      <c r="AD26" s="432" t="str">
        <f>IF(NOT(ISBLANK('1 macro-mapping'!AD28)),IF(NOT(ISBLANK('1 macro-mapping'!AD27)),('1 macro-mapping'!AD28/'1 macro-mapping'!AD27-1),""),"")</f>
        <v/>
      </c>
      <c r="AE26" s="432" t="str">
        <f>IF(NOT(ISBLANK('1 macro-mapping'!AE28)),IF(NOT(ISBLANK('1 macro-mapping'!AE27)),('1 macro-mapping'!AE28/'1 macro-mapping'!AE27-1),""),"")</f>
        <v/>
      </c>
      <c r="AF26" s="432" t="str">
        <f>IF(NOT(ISBLANK('1 macro-mapping'!AF28)),IF(NOT(ISBLANK('1 macro-mapping'!AF27)),('1 macro-mapping'!AF28/'1 macro-mapping'!AF27-1),""),"")</f>
        <v/>
      </c>
      <c r="AG26" s="432" t="str">
        <f>IF(NOT(ISBLANK('1 macro-mapping'!AG28)),IF(NOT(ISBLANK('1 macro-mapping'!AG27)),('1 macro-mapping'!AG28/'1 macro-mapping'!AG27-1),""),"")</f>
        <v/>
      </c>
      <c r="AH26" s="432" t="str">
        <f>IF(NOT(ISBLANK('1 macro-mapping'!AH28)),IF(NOT(ISBLANK('1 macro-mapping'!AH27)),('1 macro-mapping'!AH28/'1 macro-mapping'!AH27-1),""),"")</f>
        <v/>
      </c>
      <c r="AI26" s="432" t="str">
        <f>IF(NOT(ISBLANK('1 macro-mapping'!AI28)),IF(NOT(ISBLANK('1 macro-mapping'!AI27)),('1 macro-mapping'!AI28/'1 macro-mapping'!AI27-1),""),"")</f>
        <v/>
      </c>
      <c r="AJ26" s="704"/>
      <c r="AK26" s="181" t="str">
        <f>IF(NOT(ISBLANK('1 macro-mapping'!AK28)),IF(NOT(ISBLANK('1 macro-mapping'!AK27)),('1 macro-mapping'!AK28/'1 macro-mapping'!AK27-1),""),"")</f>
        <v/>
      </c>
      <c r="AL26" s="168" t="str">
        <f>IF(NOT(ISBLANK('1 macro-mapping'!AL28)),IF(NOT(ISBLANK('1 macro-mapping'!AL27)),('1 macro-mapping'!AL28/'1 macro-mapping'!AL27-1),""),"")</f>
        <v/>
      </c>
      <c r="AM26" s="86" t="str">
        <f>IF(NOT(ISBLANK('1 macro-mapping'!AM28)),IF(NOT(ISBLANK('1 macro-mapping'!AM27)),('1 macro-mapping'!AM28/'1 macro-mapping'!AM27-1),""),"")</f>
        <v/>
      </c>
      <c r="AN26" s="704"/>
      <c r="AO26" s="89"/>
      <c r="AP26" s="90"/>
      <c r="AQ26" s="89"/>
      <c r="AR26" s="90"/>
      <c r="AS26" s="89"/>
      <c r="AT26" s="90"/>
      <c r="AU26" s="89"/>
      <c r="AV26" s="90"/>
    </row>
    <row r="27" spans="1:48" s="20" customFormat="1" x14ac:dyDescent="0.2">
      <c r="A27" s="24"/>
      <c r="B27" s="10">
        <v>2015</v>
      </c>
      <c r="C27" s="703" t="str">
        <f>IF(NOT('1 macro-mapping'!C28=0),IF(NOT('1 macro-mapping'!C29=0),'1 macro-mapping'!C29/'1 macro-mapping'!C28-1,""),"")</f>
        <v/>
      </c>
      <c r="D27" s="432" t="str">
        <f>IF(NOT(ISBLANK('1 macro-mapping'!D29)),IF(NOT(ISBLANK('1 macro-mapping'!D28)),('1 macro-mapping'!D29/'1 macro-mapping'!D28-1),""),"")</f>
        <v/>
      </c>
      <c r="E27" s="703" t="str">
        <f>IF(NOT('1 macro-mapping'!E28=0),IF(NOT('1 macro-mapping'!E29=0),'1 macro-mapping'!E29/'1 macro-mapping'!E28-1,""),"")</f>
        <v/>
      </c>
      <c r="F27" s="432" t="str">
        <f>IF(NOT(ISBLANK('1 macro-mapping'!F29)),IF(NOT(ISBLANK('1 macro-mapping'!F28)),('1 macro-mapping'!F29/'1 macro-mapping'!F28-1),""),"")</f>
        <v/>
      </c>
      <c r="G27" s="432" t="str">
        <f>IF(NOT(ISBLANK('1 macro-mapping'!G29)),IF(NOT(ISBLANK('1 macro-mapping'!G28)),('1 macro-mapping'!G29/'1 macro-mapping'!G28-1),""),"")</f>
        <v/>
      </c>
      <c r="H27" s="432" t="str">
        <f>IF(NOT(ISBLANK('1 macro-mapping'!H29)),IF(NOT(ISBLANK('1 macro-mapping'!H28)),('1 macro-mapping'!H29/'1 macro-mapping'!H28-1),""),"")</f>
        <v/>
      </c>
      <c r="I27" s="432" t="str">
        <f>IF(NOT(ISBLANK('1 macro-mapping'!I29)),IF(NOT(ISBLANK('1 macro-mapping'!I28)),('1 macro-mapping'!I29/'1 macro-mapping'!I28-1),""),"")</f>
        <v/>
      </c>
      <c r="J27" s="432" t="str">
        <f>IF(NOT(ISBLANK('1 macro-mapping'!J29)),IF(NOT(ISBLANK('1 macro-mapping'!J28)),('1 macro-mapping'!J29/'1 macro-mapping'!J28-1),""),"")</f>
        <v/>
      </c>
      <c r="K27" s="432" t="str">
        <f>IF(NOT(ISBLANK('1 macro-mapping'!K29)),IF(NOT(ISBLANK('1 macro-mapping'!K28)),('1 macro-mapping'!K29/'1 macro-mapping'!K28-1),""),"")</f>
        <v/>
      </c>
      <c r="L27" s="432" t="str">
        <f>IF(NOT(ISBLANK('1 macro-mapping'!L29)),IF(NOT(ISBLANK('1 macro-mapping'!L28)),('1 macro-mapping'!L29/'1 macro-mapping'!L28-1),""),"")</f>
        <v/>
      </c>
      <c r="M27" s="703" t="str">
        <f>IF(NOT('1 macro-mapping'!M28=0),IF(NOT('1 macro-mapping'!M29=0),'1 macro-mapping'!M29/'1 macro-mapping'!M28-1,""),"")</f>
        <v/>
      </c>
      <c r="N27" s="432" t="str">
        <f>IF(NOT(ISBLANK('1 macro-mapping'!N29)),IF(NOT(ISBLANK('1 macro-mapping'!N28)),('1 macro-mapping'!N29/'1 macro-mapping'!N28-1),""),"")</f>
        <v/>
      </c>
      <c r="O27" s="432" t="str">
        <f>IF(NOT(ISBLANK('1 macro-mapping'!O29)),IF(NOT(ISBLANK('1 macro-mapping'!O28)),('1 macro-mapping'!O29/'1 macro-mapping'!O28-1),""),"")</f>
        <v/>
      </c>
      <c r="P27" s="432" t="str">
        <f>IF(NOT(ISBLANK('1 macro-mapping'!P29)),IF(NOT(ISBLANK('1 macro-mapping'!P28)),('1 macro-mapping'!P29/'1 macro-mapping'!P28-1),""),"")</f>
        <v/>
      </c>
      <c r="Q27" s="432" t="str">
        <f>IF(NOT(ISBLANK('1 macro-mapping'!Q29)),IF(NOT(ISBLANK('1 macro-mapping'!Q28)),('1 macro-mapping'!Q29/'1 macro-mapping'!Q28-1),""),"")</f>
        <v/>
      </c>
      <c r="R27" s="432" t="str">
        <f>IF(NOT(ISBLANK('1 macro-mapping'!R29)),IF(NOT(ISBLANK('1 macro-mapping'!R28)),('1 macro-mapping'!R29/'1 macro-mapping'!R28-1),""),"")</f>
        <v/>
      </c>
      <c r="S27" s="432" t="str">
        <f>IF(NOT(ISBLANK('1 macro-mapping'!S29)),IF(NOT(ISBLANK('1 macro-mapping'!S28)),('1 macro-mapping'!S29/'1 macro-mapping'!S28-1),""),"")</f>
        <v/>
      </c>
      <c r="T27" s="432" t="str">
        <f>IF(NOT(ISBLANK('1 macro-mapping'!T29)),IF(NOT(ISBLANK('1 macro-mapping'!T28)),('1 macro-mapping'!T29/'1 macro-mapping'!T28-1),""),"")</f>
        <v/>
      </c>
      <c r="U27" s="432" t="str">
        <f>IF(NOT(ISBLANK('1 macro-mapping'!U29)),IF(NOT(ISBLANK('1 macro-mapping'!U28)),('1 macro-mapping'!U29/'1 macro-mapping'!U28-1),""),"")</f>
        <v/>
      </c>
      <c r="V27" s="432" t="str">
        <f>IF(NOT(ISBLANK('1 macro-mapping'!V29)),IF(NOT(ISBLANK('1 macro-mapping'!V28)),('1 macro-mapping'!V29/'1 macro-mapping'!V28-1),""),"")</f>
        <v/>
      </c>
      <c r="W27" s="432" t="str">
        <f>IF(NOT(ISBLANK('1 macro-mapping'!W29)),IF(NOT(ISBLANK('1 macro-mapping'!W28)),('1 macro-mapping'!W29/'1 macro-mapping'!W28-1),""),"")</f>
        <v/>
      </c>
      <c r="X27" s="432" t="str">
        <f>IF(NOT(ISBLANK('1 macro-mapping'!X29)),IF(NOT(ISBLANK('1 macro-mapping'!X28)),('1 macro-mapping'!X29/'1 macro-mapping'!X28-1),""),"")</f>
        <v/>
      </c>
      <c r="Y27" s="432" t="str">
        <f>IF(NOT(ISBLANK('1 macro-mapping'!Y29)),IF(NOT(ISBLANK('1 macro-mapping'!Y28)),('1 macro-mapping'!Y29/'1 macro-mapping'!Y28-1),""),"")</f>
        <v/>
      </c>
      <c r="Z27" s="432" t="str">
        <f>IF(NOT(ISBLANK('1 macro-mapping'!Z29)),IF(NOT(ISBLANK('1 macro-mapping'!Z28)),('1 macro-mapping'!Z29/'1 macro-mapping'!Z28-1),""),"")</f>
        <v/>
      </c>
      <c r="AA27" s="432" t="str">
        <f>IF(NOT(ISBLANK('1 macro-mapping'!AA29)),IF(NOT(ISBLANK('1 macro-mapping'!AA28)),('1 macro-mapping'!AA29/'1 macro-mapping'!AA28-1),""),"")</f>
        <v/>
      </c>
      <c r="AB27" s="432" t="str">
        <f>IF(NOT(ISBLANK('1 macro-mapping'!AB29)),IF(NOT(ISBLANK('1 macro-mapping'!AB28)),('1 macro-mapping'!AB29/'1 macro-mapping'!AB28-1),""),"")</f>
        <v/>
      </c>
      <c r="AC27" s="432" t="str">
        <f>IF(NOT(ISBLANK('1 macro-mapping'!AC29)),IF(NOT(ISBLANK('1 macro-mapping'!AC28)),('1 macro-mapping'!AC29/'1 macro-mapping'!AC28-1),""),"")</f>
        <v/>
      </c>
      <c r="AD27" s="432" t="str">
        <f>IF(NOT(ISBLANK('1 macro-mapping'!AD29)),IF(NOT(ISBLANK('1 macro-mapping'!AD28)),('1 macro-mapping'!AD29/'1 macro-mapping'!AD28-1),""),"")</f>
        <v/>
      </c>
      <c r="AE27" s="432" t="str">
        <f>IF(NOT(ISBLANK('1 macro-mapping'!AE29)),IF(NOT(ISBLANK('1 macro-mapping'!AE28)),('1 macro-mapping'!AE29/'1 macro-mapping'!AE28-1),""),"")</f>
        <v/>
      </c>
      <c r="AF27" s="432" t="str">
        <f>IF(NOT(ISBLANK('1 macro-mapping'!AF29)),IF(NOT(ISBLANK('1 macro-mapping'!AF28)),('1 macro-mapping'!AF29/'1 macro-mapping'!AF28-1),""),"")</f>
        <v/>
      </c>
      <c r="AG27" s="432" t="str">
        <f>IF(NOT(ISBLANK('1 macro-mapping'!AG29)),IF(NOT(ISBLANK('1 macro-mapping'!AG28)),('1 macro-mapping'!AG29/'1 macro-mapping'!AG28-1),""),"")</f>
        <v/>
      </c>
      <c r="AH27" s="432" t="str">
        <f>IF(NOT(ISBLANK('1 macro-mapping'!AH29)),IF(NOT(ISBLANK('1 macro-mapping'!AH28)),('1 macro-mapping'!AH29/'1 macro-mapping'!AH28-1),""),"")</f>
        <v/>
      </c>
      <c r="AI27" s="432" t="str">
        <f>IF(NOT(ISBLANK('1 macro-mapping'!AI29)),IF(NOT(ISBLANK('1 macro-mapping'!AI28)),('1 macro-mapping'!AI29/'1 macro-mapping'!AI28-1),""),"")</f>
        <v/>
      </c>
      <c r="AJ27" s="704"/>
      <c r="AK27" s="179" t="str">
        <f>IF(NOT(ISBLANK('1 macro-mapping'!AK29)),IF(NOT(ISBLANK('1 macro-mapping'!AK28)),('1 macro-mapping'!AK29/'1 macro-mapping'!AK28-1),""),"")</f>
        <v/>
      </c>
      <c r="AL27" s="180" t="str">
        <f>IF(NOT(ISBLANK('1 macro-mapping'!AL29)),IF(NOT(ISBLANK('1 macro-mapping'!AL28)),('1 macro-mapping'!AL29/'1 macro-mapping'!AL28-1),""),"")</f>
        <v/>
      </c>
      <c r="AM27" s="88" t="str">
        <f>IF(NOT(ISBLANK('1 macro-mapping'!AM29)),IF(NOT(ISBLANK('1 macro-mapping'!AM28)),('1 macro-mapping'!AM29/'1 macro-mapping'!AM28-1),""),"")</f>
        <v/>
      </c>
      <c r="AN27" s="704"/>
      <c r="AO27" s="89"/>
      <c r="AP27" s="90"/>
      <c r="AQ27" s="89"/>
      <c r="AR27" s="90"/>
      <c r="AS27" s="89"/>
      <c r="AT27" s="90"/>
      <c r="AU27" s="89"/>
      <c r="AV27" s="90"/>
    </row>
    <row r="28" spans="1:48" s="20" customFormat="1" ht="15" thickBot="1" x14ac:dyDescent="0.25">
      <c r="A28" s="24"/>
      <c r="B28" s="864">
        <v>2016</v>
      </c>
      <c r="C28" s="895" t="str">
        <f>IF(NOT('1 macro-mapping'!C29=0),IF(NOT('1 macro-mapping'!C30=0),'1 macro-mapping'!C30/'1 macro-mapping'!C29-1,""),"")</f>
        <v/>
      </c>
      <c r="D28" s="866" t="str">
        <f>IF(NOT(ISBLANK('1 macro-mapping'!D30)),IF(NOT(ISBLANK('1 macro-mapping'!D29)),('1 macro-mapping'!D30/'1 macro-mapping'!D29-1),""),"")</f>
        <v/>
      </c>
      <c r="E28" s="895" t="str">
        <f>IF(NOT('1 macro-mapping'!E29=0),IF(NOT('1 macro-mapping'!E30=0),'1 macro-mapping'!E30/'1 macro-mapping'!E29-1,""),"")</f>
        <v/>
      </c>
      <c r="F28" s="866" t="str">
        <f>IF(NOT(ISBLANK('1 macro-mapping'!F30)),IF(NOT(ISBLANK('1 macro-mapping'!F29)),('1 macro-mapping'!F30/'1 macro-mapping'!F29-1),""),"")</f>
        <v/>
      </c>
      <c r="G28" s="866" t="str">
        <f>IF(NOT(ISBLANK('1 macro-mapping'!G30)),IF(NOT(ISBLANK('1 macro-mapping'!G29)),('1 macro-mapping'!G30/'1 macro-mapping'!G29-1),""),"")</f>
        <v/>
      </c>
      <c r="H28" s="866" t="str">
        <f>IF(NOT(ISBLANK('1 macro-mapping'!H30)),IF(NOT(ISBLANK('1 macro-mapping'!H29)),('1 macro-mapping'!H30/'1 macro-mapping'!H29-1),""),"")</f>
        <v/>
      </c>
      <c r="I28" s="866" t="str">
        <f>IF(NOT(ISBLANK('1 macro-mapping'!I30)),IF(NOT(ISBLANK('1 macro-mapping'!I29)),('1 macro-mapping'!I30/'1 macro-mapping'!I29-1),""),"")</f>
        <v/>
      </c>
      <c r="J28" s="866" t="str">
        <f>IF(NOT(ISBLANK('1 macro-mapping'!J30)),IF(NOT(ISBLANK('1 macro-mapping'!J29)),('1 macro-mapping'!J30/'1 macro-mapping'!J29-1),""),"")</f>
        <v/>
      </c>
      <c r="K28" s="866" t="str">
        <f>IF(NOT(ISBLANK('1 macro-mapping'!K30)),IF(NOT(ISBLANK('1 macro-mapping'!K29)),('1 macro-mapping'!K30/'1 macro-mapping'!K29-1),""),"")</f>
        <v/>
      </c>
      <c r="L28" s="866" t="str">
        <f>IF(NOT(ISBLANK('1 macro-mapping'!L30)),IF(NOT(ISBLANK('1 macro-mapping'!L29)),('1 macro-mapping'!L30/'1 macro-mapping'!L29-1),""),"")</f>
        <v/>
      </c>
      <c r="M28" s="895" t="str">
        <f>IF(NOT('1 macro-mapping'!M29=0),IF(NOT('1 macro-mapping'!M30=0),'1 macro-mapping'!M30/'1 macro-mapping'!M29-1,""),"")</f>
        <v/>
      </c>
      <c r="N28" s="866" t="str">
        <f>IF(NOT(ISBLANK('1 macro-mapping'!N30)),IF(NOT(ISBLANK('1 macro-mapping'!N29)),('1 macro-mapping'!N30/'1 macro-mapping'!N29-1),""),"")</f>
        <v/>
      </c>
      <c r="O28" s="866" t="str">
        <f>IF(NOT(ISBLANK('1 macro-mapping'!O30)),IF(NOT(ISBLANK('1 macro-mapping'!O29)),('1 macro-mapping'!O30/'1 macro-mapping'!O29-1),""),"")</f>
        <v/>
      </c>
      <c r="P28" s="866" t="str">
        <f>IF(NOT(ISBLANK('1 macro-mapping'!P30)),IF(NOT(ISBLANK('1 macro-mapping'!P29)),('1 macro-mapping'!P30/'1 macro-mapping'!P29-1),""),"")</f>
        <v/>
      </c>
      <c r="Q28" s="866" t="str">
        <f>IF(NOT(ISBLANK('1 macro-mapping'!Q30)),IF(NOT(ISBLANK('1 macro-mapping'!Q29)),('1 macro-mapping'!Q30/'1 macro-mapping'!Q29-1),""),"")</f>
        <v/>
      </c>
      <c r="R28" s="866" t="str">
        <f>IF(NOT(ISBLANK('1 macro-mapping'!R30)),IF(NOT(ISBLANK('1 macro-mapping'!R29)),('1 macro-mapping'!R30/'1 macro-mapping'!R29-1),""),"")</f>
        <v/>
      </c>
      <c r="S28" s="866" t="str">
        <f>IF(NOT(ISBLANK('1 macro-mapping'!S30)),IF(NOT(ISBLANK('1 macro-mapping'!S29)),('1 macro-mapping'!S30/'1 macro-mapping'!S29-1),""),"")</f>
        <v/>
      </c>
      <c r="T28" s="866" t="str">
        <f>IF(NOT(ISBLANK('1 macro-mapping'!T30)),IF(NOT(ISBLANK('1 macro-mapping'!T29)),('1 macro-mapping'!T30/'1 macro-mapping'!T29-1),""),"")</f>
        <v/>
      </c>
      <c r="U28" s="866" t="str">
        <f>IF(NOT(ISBLANK('1 macro-mapping'!U30)),IF(NOT(ISBLANK('1 macro-mapping'!U29)),('1 macro-mapping'!U30/'1 macro-mapping'!U29-1),""),"")</f>
        <v/>
      </c>
      <c r="V28" s="866" t="str">
        <f>IF(NOT(ISBLANK('1 macro-mapping'!V30)),IF(NOT(ISBLANK('1 macro-mapping'!V29)),('1 macro-mapping'!V30/'1 macro-mapping'!V29-1),""),"")</f>
        <v/>
      </c>
      <c r="W28" s="866" t="str">
        <f>IF(NOT(ISBLANK('1 macro-mapping'!W30)),IF(NOT(ISBLANK('1 macro-mapping'!W29)),('1 macro-mapping'!W30/'1 macro-mapping'!W29-1),""),"")</f>
        <v/>
      </c>
      <c r="X28" s="866" t="str">
        <f>IF(NOT(ISBLANK('1 macro-mapping'!X30)),IF(NOT(ISBLANK('1 macro-mapping'!X29)),('1 macro-mapping'!X30/'1 macro-mapping'!X29-1),""),"")</f>
        <v/>
      </c>
      <c r="Y28" s="866" t="str">
        <f>IF(NOT(ISBLANK('1 macro-mapping'!Y30)),IF(NOT(ISBLANK('1 macro-mapping'!Y29)),('1 macro-mapping'!Y30/'1 macro-mapping'!Y29-1),""),"")</f>
        <v/>
      </c>
      <c r="Z28" s="866" t="str">
        <f>IF(NOT(ISBLANK('1 macro-mapping'!Z30)),IF(NOT(ISBLANK('1 macro-mapping'!Z29)),('1 macro-mapping'!Z30/'1 macro-mapping'!Z29-1),""),"")</f>
        <v/>
      </c>
      <c r="AA28" s="866" t="str">
        <f>IF(NOT(ISBLANK('1 macro-mapping'!AA30)),IF(NOT(ISBLANK('1 macro-mapping'!AA29)),('1 macro-mapping'!AA30/'1 macro-mapping'!AA29-1),""),"")</f>
        <v/>
      </c>
      <c r="AB28" s="866" t="str">
        <f>IF(NOT(ISBLANK('1 macro-mapping'!AB30)),IF(NOT(ISBLANK('1 macro-mapping'!AB29)),('1 macro-mapping'!AB30/'1 macro-mapping'!AB29-1),""),"")</f>
        <v/>
      </c>
      <c r="AC28" s="866" t="str">
        <f>IF(NOT(ISBLANK('1 macro-mapping'!AC30)),IF(NOT(ISBLANK('1 macro-mapping'!AC29)),('1 macro-mapping'!AC30/'1 macro-mapping'!AC29-1),""),"")</f>
        <v/>
      </c>
      <c r="AD28" s="866" t="str">
        <f>IF(NOT(ISBLANK('1 macro-mapping'!AD30)),IF(NOT(ISBLANK('1 macro-mapping'!AD29)),('1 macro-mapping'!AD30/'1 macro-mapping'!AD29-1),""),"")</f>
        <v/>
      </c>
      <c r="AE28" s="866" t="str">
        <f>IF(NOT(ISBLANK('1 macro-mapping'!AE30)),IF(NOT(ISBLANK('1 macro-mapping'!AE29)),('1 macro-mapping'!AE30/'1 macro-mapping'!AE29-1),""),"")</f>
        <v/>
      </c>
      <c r="AF28" s="866" t="str">
        <f>IF(NOT(ISBLANK('1 macro-mapping'!AF30)),IF(NOT(ISBLANK('1 macro-mapping'!AF29)),('1 macro-mapping'!AF30/'1 macro-mapping'!AF29-1),""),"")</f>
        <v/>
      </c>
      <c r="AG28" s="866" t="str">
        <f>IF(NOT(ISBLANK('1 macro-mapping'!AG30)),IF(NOT(ISBLANK('1 macro-mapping'!AG29)),('1 macro-mapping'!AG30/'1 macro-mapping'!AG29-1),""),"")</f>
        <v/>
      </c>
      <c r="AH28" s="866" t="str">
        <f>IF(NOT(ISBLANK('1 macro-mapping'!AH30)),IF(NOT(ISBLANK('1 macro-mapping'!AH29)),('1 macro-mapping'!AH30/'1 macro-mapping'!AH29-1),""),"")</f>
        <v/>
      </c>
      <c r="AI28" s="866" t="str">
        <f>IF(NOT(ISBLANK('1 macro-mapping'!AI30)),IF(NOT(ISBLANK('1 macro-mapping'!AI29)),('1 macro-mapping'!AI30/'1 macro-mapping'!AI29-1),""),"")</f>
        <v/>
      </c>
      <c r="AJ28" s="704"/>
      <c r="AK28" s="188" t="str">
        <f>IF(NOT(ISBLANK('1 macro-mapping'!AK30)),IF(NOT(ISBLANK('1 macro-mapping'!AK29)),('1 macro-mapping'!AK30/'1 macro-mapping'!AK29-1),""),"")</f>
        <v/>
      </c>
      <c r="AL28" s="189" t="str">
        <f>IF(NOT(ISBLANK('1 macro-mapping'!AL30)),IF(NOT(ISBLANK('1 macro-mapping'!AL29)),('1 macro-mapping'!AL30/'1 macro-mapping'!AL29-1),""),"")</f>
        <v/>
      </c>
      <c r="AM28" s="897" t="str">
        <f>IF(NOT(ISBLANK('1 macro-mapping'!AM30)),IF(NOT(ISBLANK('1 macro-mapping'!AM29)),('1 macro-mapping'!AM30/'1 macro-mapping'!AM29-1),""),"")</f>
        <v/>
      </c>
      <c r="AN28" s="704"/>
      <c r="AO28" s="89"/>
      <c r="AP28" s="90"/>
      <c r="AQ28" s="89"/>
      <c r="AR28" s="90"/>
      <c r="AS28" s="89"/>
      <c r="AT28" s="90"/>
      <c r="AU28" s="89"/>
      <c r="AV28" s="90"/>
    </row>
    <row r="29" spans="1:48" x14ac:dyDescent="0.2"/>
    <row r="30" spans="1:48" hidden="1" x14ac:dyDescent="0.2"/>
    <row r="31" spans="1:48" hidden="1" x14ac:dyDescent="0.2"/>
    <row r="32" spans="1:48" hidden="1" x14ac:dyDescent="0.2"/>
    <row r="33" spans="2:39" hidden="1" x14ac:dyDescent="0.2"/>
    <row r="34" spans="2:39" x14ac:dyDescent="0.2">
      <c r="B34" s="3" t="s">
        <v>567</v>
      </c>
      <c r="C34" s="896">
        <f>IF(ISERROR(ABS(MIN(C15:C28))),"",ABS(MIN(C15:C28)))</f>
        <v>0</v>
      </c>
      <c r="D34" s="896">
        <f t="shared" ref="D34:AI34" si="0">IF(ISERROR(ABS(MIN(D15:D28))),"",ABS(MIN(D15:D28)))</f>
        <v>0</v>
      </c>
      <c r="E34" s="896">
        <f t="shared" si="0"/>
        <v>0</v>
      </c>
      <c r="F34" s="896">
        <f t="shared" si="0"/>
        <v>0</v>
      </c>
      <c r="G34" s="896">
        <f t="shared" si="0"/>
        <v>0</v>
      </c>
      <c r="H34" s="896">
        <f t="shared" si="0"/>
        <v>0</v>
      </c>
      <c r="I34" s="896">
        <f t="shared" si="0"/>
        <v>0</v>
      </c>
      <c r="J34" s="896">
        <f t="shared" si="0"/>
        <v>0</v>
      </c>
      <c r="K34" s="896">
        <f t="shared" si="0"/>
        <v>0</v>
      </c>
      <c r="L34" s="896">
        <f t="shared" si="0"/>
        <v>0</v>
      </c>
      <c r="M34" s="896">
        <f t="shared" si="0"/>
        <v>0</v>
      </c>
      <c r="N34" s="896">
        <f t="shared" si="0"/>
        <v>0</v>
      </c>
      <c r="O34" s="896">
        <f t="shared" si="0"/>
        <v>0</v>
      </c>
      <c r="P34" s="896">
        <f t="shared" si="0"/>
        <v>0</v>
      </c>
      <c r="Q34" s="896">
        <f t="shared" si="0"/>
        <v>0</v>
      </c>
      <c r="R34" s="896">
        <f t="shared" si="0"/>
        <v>0</v>
      </c>
      <c r="S34" s="896">
        <f t="shared" si="0"/>
        <v>0</v>
      </c>
      <c r="T34" s="896">
        <f t="shared" si="0"/>
        <v>0</v>
      </c>
      <c r="U34" s="896">
        <f t="shared" si="0"/>
        <v>0</v>
      </c>
      <c r="V34" s="896">
        <f t="shared" si="0"/>
        <v>0</v>
      </c>
      <c r="W34" s="896">
        <f t="shared" si="0"/>
        <v>0</v>
      </c>
      <c r="X34" s="896">
        <f t="shared" si="0"/>
        <v>0</v>
      </c>
      <c r="Y34" s="896">
        <f t="shared" si="0"/>
        <v>0</v>
      </c>
      <c r="Z34" s="896">
        <f t="shared" si="0"/>
        <v>0</v>
      </c>
      <c r="AA34" s="896">
        <f t="shared" si="0"/>
        <v>0</v>
      </c>
      <c r="AB34" s="896">
        <f t="shared" si="0"/>
        <v>0</v>
      </c>
      <c r="AC34" s="896">
        <f t="shared" si="0"/>
        <v>0</v>
      </c>
      <c r="AD34" s="896">
        <f t="shared" si="0"/>
        <v>0</v>
      </c>
      <c r="AE34" s="896">
        <f t="shared" si="0"/>
        <v>0</v>
      </c>
      <c r="AF34" s="896">
        <f t="shared" si="0"/>
        <v>0</v>
      </c>
      <c r="AG34" s="896">
        <f t="shared" si="0"/>
        <v>0</v>
      </c>
      <c r="AH34" s="896">
        <f t="shared" si="0"/>
        <v>0</v>
      </c>
      <c r="AI34" s="896">
        <f t="shared" si="0"/>
        <v>0</v>
      </c>
      <c r="AJ34" s="896"/>
      <c r="AK34" s="896">
        <f t="shared" ref="AK34:AM34" si="1">IF(ISERROR(ABS(MIN(AK15:AK28))),"",ABS(MIN(AK15:AK28)))</f>
        <v>0</v>
      </c>
      <c r="AL34" s="896">
        <f t="shared" si="1"/>
        <v>0</v>
      </c>
      <c r="AM34" s="896">
        <f t="shared" si="1"/>
        <v>0</v>
      </c>
    </row>
    <row r="35" spans="2:39" x14ac:dyDescent="0.2">
      <c r="B35" s="3" t="s">
        <v>568</v>
      </c>
      <c r="C35" s="896">
        <f>IF(ISERROR(ABS(MIN(C16:C29))),"",ABS(MIN(C16:C29)))</f>
        <v>0</v>
      </c>
      <c r="D35" s="896">
        <f t="shared" ref="D35:AI35" si="2">IF(ISERROR(ABS(MIN(D16:D29))),"",ABS(MIN(D16:D29)))</f>
        <v>0</v>
      </c>
      <c r="E35" s="896">
        <f t="shared" si="2"/>
        <v>0</v>
      </c>
      <c r="F35" s="896">
        <f t="shared" si="2"/>
        <v>0</v>
      </c>
      <c r="G35" s="896">
        <f t="shared" si="2"/>
        <v>0</v>
      </c>
      <c r="H35" s="896">
        <f t="shared" si="2"/>
        <v>0</v>
      </c>
      <c r="I35" s="896">
        <f t="shared" si="2"/>
        <v>0</v>
      </c>
      <c r="J35" s="896">
        <f t="shared" si="2"/>
        <v>0</v>
      </c>
      <c r="K35" s="896">
        <f t="shared" si="2"/>
        <v>0</v>
      </c>
      <c r="L35" s="896">
        <f t="shared" si="2"/>
        <v>0</v>
      </c>
      <c r="M35" s="896">
        <f t="shared" si="2"/>
        <v>0</v>
      </c>
      <c r="N35" s="896">
        <f t="shared" si="2"/>
        <v>0</v>
      </c>
      <c r="O35" s="896">
        <f t="shared" si="2"/>
        <v>0</v>
      </c>
      <c r="P35" s="896">
        <f t="shared" si="2"/>
        <v>0</v>
      </c>
      <c r="Q35" s="896">
        <f t="shared" si="2"/>
        <v>0</v>
      </c>
      <c r="R35" s="896">
        <f t="shared" si="2"/>
        <v>0</v>
      </c>
      <c r="S35" s="896">
        <f t="shared" si="2"/>
        <v>0</v>
      </c>
      <c r="T35" s="896">
        <f t="shared" si="2"/>
        <v>0</v>
      </c>
      <c r="U35" s="896">
        <f t="shared" si="2"/>
        <v>0</v>
      </c>
      <c r="V35" s="896">
        <f t="shared" si="2"/>
        <v>0</v>
      </c>
      <c r="W35" s="896">
        <f t="shared" si="2"/>
        <v>0</v>
      </c>
      <c r="X35" s="896">
        <f t="shared" si="2"/>
        <v>0</v>
      </c>
      <c r="Y35" s="896">
        <f t="shared" si="2"/>
        <v>0</v>
      </c>
      <c r="Z35" s="896">
        <f t="shared" si="2"/>
        <v>0</v>
      </c>
      <c r="AA35" s="896">
        <f t="shared" si="2"/>
        <v>0</v>
      </c>
      <c r="AB35" s="896">
        <f t="shared" si="2"/>
        <v>0</v>
      </c>
      <c r="AC35" s="896">
        <f t="shared" si="2"/>
        <v>0</v>
      </c>
      <c r="AD35" s="896">
        <f t="shared" si="2"/>
        <v>0</v>
      </c>
      <c r="AE35" s="896">
        <f t="shared" si="2"/>
        <v>0</v>
      </c>
      <c r="AF35" s="896">
        <f t="shared" si="2"/>
        <v>0</v>
      </c>
      <c r="AG35" s="896">
        <f t="shared" si="2"/>
        <v>0</v>
      </c>
      <c r="AH35" s="896">
        <f t="shared" si="2"/>
        <v>0</v>
      </c>
      <c r="AI35" s="896">
        <f t="shared" si="2"/>
        <v>0</v>
      </c>
      <c r="AJ35" s="896"/>
      <c r="AK35" s="896">
        <f t="shared" ref="AK35:AM35" si="3">IF(ISERROR(ABS(MIN(AK16:AK29))),"",ABS(MIN(AK16:AK29)))</f>
        <v>0</v>
      </c>
      <c r="AL35" s="896">
        <f t="shared" si="3"/>
        <v>0</v>
      </c>
      <c r="AM35" s="896">
        <f t="shared" si="3"/>
        <v>0</v>
      </c>
    </row>
    <row r="36" spans="2:39" x14ac:dyDescent="0.2"/>
    <row r="37" spans="2:39" x14ac:dyDescent="0.2"/>
    <row r="38" spans="2:39" x14ac:dyDescent="0.2"/>
    <row r="39" spans="2:39" x14ac:dyDescent="0.2"/>
    <row r="40" spans="2:39" x14ac:dyDescent="0.2"/>
    <row r="41" spans="2:39" x14ac:dyDescent="0.2"/>
    <row r="42" spans="2:39" x14ac:dyDescent="0.2"/>
    <row r="43" spans="2:39" x14ac:dyDescent="0.2"/>
    <row r="44" spans="2:39" x14ac:dyDescent="0.2"/>
    <row r="45" spans="2:39" x14ac:dyDescent="0.2"/>
    <row r="46" spans="2:39" x14ac:dyDescent="0.2"/>
    <row r="47" spans="2:39" x14ac:dyDescent="0.2"/>
    <row r="48" spans="2:3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sheetData>
  <sheetProtection formatCells="0" formatColumns="0" formatRows="0" insertHyperlinks="0"/>
  <mergeCells count="35">
    <mergeCell ref="AF9:AF11"/>
    <mergeCell ref="AG9:AG11"/>
    <mergeCell ref="AH9:AH11"/>
    <mergeCell ref="Z9:Z11"/>
    <mergeCell ref="AA9:AA11"/>
    <mergeCell ref="AB9:AB11"/>
    <mergeCell ref="AC9:AC11"/>
    <mergeCell ref="AD9:AD11"/>
    <mergeCell ref="AE9:AE11"/>
    <mergeCell ref="AR8:AR11"/>
    <mergeCell ref="AS8:AS11"/>
    <mergeCell ref="AT8:AT11"/>
    <mergeCell ref="AU8:AU11"/>
    <mergeCell ref="AV8:AV11"/>
    <mergeCell ref="N9:N11"/>
    <mergeCell ref="Q9:Q11"/>
    <mergeCell ref="R9:R11"/>
    <mergeCell ref="V9:V11"/>
    <mergeCell ref="Y9:Y11"/>
    <mergeCell ref="AQ8:AQ11"/>
    <mergeCell ref="AK4:AM5"/>
    <mergeCell ref="B6:B11"/>
    <mergeCell ref="C7:C11"/>
    <mergeCell ref="AK7:AK11"/>
    <mergeCell ref="D8:D11"/>
    <mergeCell ref="E8:E11"/>
    <mergeCell ref="H8:H11"/>
    <mergeCell ref="I8:I11"/>
    <mergeCell ref="J8:J11"/>
    <mergeCell ref="M8:M11"/>
    <mergeCell ref="AI8:AI11"/>
    <mergeCell ref="AL8:AL11"/>
    <mergeCell ref="AM8:AM11"/>
    <mergeCell ref="AO8:AO11"/>
    <mergeCell ref="AP8:AP11"/>
  </mergeCells>
  <dataValidations count="2">
    <dataValidation operator="greaterThanOrEqual" allowBlank="1" showErrorMessage="1" errorTitle="Error" error="Please enter non-negative number." sqref="A13:XFD13"/>
    <dataValidation type="decimal" operator="greaterThanOrEqual" allowBlank="1" showInputMessage="1" showErrorMessage="1" error="Please enter non-negative number." sqref="AO14:AV28 D14:L14 N14:AI14 AK14:AM28">
      <formula1>0</formula1>
    </dataValidation>
  </dataValidations>
  <pageMargins left="0.70866141732283472" right="0.70866141732283472" top="0.74803149606299213" bottom="0.74803149606299213" header="0.31496062992125984" footer="0.31496062992125984"/>
  <pageSetup paperSize="8" scale="58" fitToWidth="2" orientation="landscape" cellComments="asDisplayed" r:id="rId1"/>
  <headerFooter>
    <oddHeader>&amp;LFSB shadow banking exercise 2016&amp;RConfidential when completed</oddHeader>
    <oddFooter>&amp;C&amp;P of &amp;N</oddFooter>
  </headerFooter>
  <colBreaks count="1" manualBreakCount="1">
    <brk id="26" min="1"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BH2681"/>
  <sheetViews>
    <sheetView showGridLines="0" topLeftCell="D7" zoomScale="115" zoomScaleNormal="115" zoomScaleSheetLayoutView="20" workbookViewId="0">
      <selection activeCell="C35" sqref="C35:I35"/>
    </sheetView>
  </sheetViews>
  <sheetFormatPr defaultColWidth="0" defaultRowHeight="14.25" x14ac:dyDescent="0.2"/>
  <cols>
    <col min="1" max="1" width="3.625" style="3" customWidth="1"/>
    <col min="2" max="2" width="11.625" style="3" customWidth="1"/>
    <col min="3" max="18" width="12.5" style="3" customWidth="1"/>
    <col min="19" max="19" width="10.75" style="3" customWidth="1"/>
    <col min="20" max="20" width="11.625" style="3" customWidth="1"/>
    <col min="21" max="28" width="12.5" style="3" customWidth="1"/>
    <col min="29" max="29" width="10.75" style="3" customWidth="1"/>
    <col min="30" max="30" width="11.625" style="3" customWidth="1"/>
    <col min="31" max="52" width="12.5" style="3" customWidth="1"/>
    <col min="53" max="53" width="5.625" style="3" customWidth="1"/>
    <col min="54" max="16384" width="0" style="3" hidden="1"/>
  </cols>
  <sheetData>
    <row r="1" spans="1:60" s="2" customFormat="1" ht="14.25" customHeight="1" x14ac:dyDescent="0.2">
      <c r="A1" s="68" t="s">
        <v>222</v>
      </c>
      <c r="B1" s="57"/>
      <c r="T1" s="57"/>
      <c r="AD1" s="57"/>
    </row>
    <row r="2" spans="1:60" s="2" customFormat="1" ht="19.5" customHeight="1" x14ac:dyDescent="0.2">
      <c r="B2" s="93" t="s">
        <v>130</v>
      </c>
      <c r="C2" s="93"/>
      <c r="D2" s="93"/>
      <c r="E2" s="93"/>
      <c r="F2" s="93"/>
      <c r="G2" s="93"/>
      <c r="H2" s="93"/>
      <c r="I2" s="93"/>
      <c r="J2" s="93"/>
      <c r="K2" s="93"/>
      <c r="L2" s="93"/>
      <c r="M2" s="93"/>
      <c r="N2" s="93"/>
      <c r="O2" s="93"/>
      <c r="P2" s="93"/>
      <c r="Q2" s="165"/>
      <c r="R2" s="165"/>
      <c r="S2" s="148"/>
      <c r="T2" s="93" t="s">
        <v>340</v>
      </c>
      <c r="U2" s="93"/>
      <c r="V2" s="93"/>
      <c r="W2" s="93"/>
      <c r="X2" s="93"/>
      <c r="Y2" s="93"/>
      <c r="Z2" s="93"/>
      <c r="AA2" s="93"/>
      <c r="AB2" s="93"/>
      <c r="AC2" s="148"/>
      <c r="AD2" s="93" t="s">
        <v>138</v>
      </c>
      <c r="AE2" s="93"/>
      <c r="AF2" s="93"/>
      <c r="AG2" s="93"/>
      <c r="AH2" s="93"/>
      <c r="AI2" s="93"/>
      <c r="AJ2" s="93"/>
      <c r="AK2" s="93"/>
      <c r="AL2" s="93"/>
      <c r="AM2" s="93"/>
      <c r="AN2" s="93"/>
      <c r="AO2" s="93"/>
      <c r="AP2" s="93"/>
      <c r="AQ2" s="93"/>
      <c r="AR2" s="93"/>
      <c r="AS2" s="93"/>
      <c r="AT2" s="93"/>
      <c r="AU2" s="93"/>
      <c r="AV2" s="93"/>
      <c r="AW2" s="93"/>
      <c r="AX2" s="93"/>
      <c r="AY2" s="93"/>
      <c r="AZ2" s="93"/>
    </row>
    <row r="3" spans="1:60" ht="9.9499999999999993" customHeight="1" x14ac:dyDescent="0.2">
      <c r="B3" s="4"/>
      <c r="C3" s="4"/>
      <c r="D3" s="4"/>
      <c r="E3" s="4"/>
      <c r="F3" s="4"/>
      <c r="G3" s="4"/>
      <c r="H3" s="4"/>
      <c r="I3" s="4"/>
      <c r="J3" s="4"/>
      <c r="K3" s="4"/>
      <c r="L3" s="4"/>
      <c r="M3" s="4"/>
      <c r="N3" s="4"/>
      <c r="O3" s="4"/>
      <c r="P3" s="62"/>
      <c r="Q3" s="18"/>
      <c r="R3" s="18"/>
      <c r="S3" s="4"/>
      <c r="T3" s="4"/>
      <c r="U3" s="4"/>
      <c r="V3" s="4"/>
      <c r="W3" s="4"/>
      <c r="X3" s="4"/>
      <c r="Y3" s="4"/>
      <c r="Z3" s="4"/>
      <c r="AA3" s="4"/>
      <c r="AB3" s="4"/>
      <c r="AC3" s="4"/>
      <c r="AD3" s="4"/>
      <c r="AE3" s="4"/>
      <c r="AF3" s="4"/>
      <c r="AG3" s="4"/>
      <c r="AH3" s="4"/>
      <c r="AI3" s="4"/>
      <c r="AJ3" s="4"/>
      <c r="AK3" s="4"/>
      <c r="AL3" s="4"/>
      <c r="AM3" s="4"/>
      <c r="AN3" s="4"/>
      <c r="AO3" s="4"/>
      <c r="AP3" s="4"/>
      <c r="AQ3" s="4"/>
      <c r="AR3" s="4"/>
      <c r="AS3" s="4"/>
      <c r="AT3" s="62"/>
      <c r="AU3" s="4"/>
      <c r="AV3" s="18"/>
      <c r="AW3" s="4"/>
      <c r="AX3" s="62"/>
      <c r="AY3" s="4"/>
      <c r="AZ3" s="18"/>
      <c r="BA3" s="62"/>
      <c r="BB3" s="4"/>
      <c r="BC3" s="62"/>
      <c r="BD3" s="4"/>
      <c r="BE3" s="62"/>
      <c r="BF3" s="4"/>
      <c r="BG3" s="62"/>
      <c r="BH3" s="4"/>
    </row>
    <row r="4" spans="1:60" s="2" customFormat="1" ht="12" customHeight="1" x14ac:dyDescent="0.2">
      <c r="B4" s="92" t="s">
        <v>242</v>
      </c>
      <c r="D4" s="92"/>
      <c r="E4" s="92"/>
      <c r="F4" s="92"/>
      <c r="G4" s="92"/>
      <c r="H4" s="92"/>
      <c r="I4" s="92"/>
      <c r="J4" s="92"/>
      <c r="K4" s="92"/>
      <c r="L4" s="92"/>
      <c r="M4" s="92"/>
      <c r="N4" s="92"/>
      <c r="O4" s="92"/>
      <c r="P4" s="92"/>
      <c r="Q4" s="166"/>
      <c r="R4" s="20"/>
      <c r="S4" s="92"/>
      <c r="T4" s="92" t="s">
        <v>239</v>
      </c>
      <c r="V4" s="92"/>
      <c r="W4" s="92"/>
      <c r="X4" s="92"/>
      <c r="Y4" s="92"/>
      <c r="Z4" s="92"/>
      <c r="AA4" s="92"/>
      <c r="AB4" s="92"/>
      <c r="AC4" s="92"/>
      <c r="AD4" s="92" t="s">
        <v>239</v>
      </c>
      <c r="AE4" s="92"/>
      <c r="AF4" s="92"/>
      <c r="AG4" s="92"/>
      <c r="AH4" s="92"/>
      <c r="AI4" s="92"/>
      <c r="AJ4" s="92"/>
      <c r="AK4" s="92"/>
      <c r="AL4" s="92"/>
      <c r="AM4" s="92"/>
      <c r="AN4" s="92"/>
      <c r="AO4" s="92"/>
      <c r="AP4" s="92"/>
      <c r="AQ4" s="92"/>
      <c r="AR4" s="92"/>
      <c r="AS4" s="92"/>
      <c r="AT4" s="92"/>
      <c r="AU4" s="92"/>
      <c r="AV4" s="20"/>
      <c r="AW4" s="92"/>
      <c r="AX4" s="92"/>
      <c r="AY4" s="92"/>
      <c r="AZ4" s="20"/>
      <c r="BA4" s="91"/>
      <c r="BB4" s="20"/>
      <c r="BC4" s="20"/>
      <c r="BD4" s="20"/>
      <c r="BE4" s="20"/>
      <c r="BF4" s="20"/>
      <c r="BG4" s="20"/>
      <c r="BH4" s="20"/>
    </row>
    <row r="5" spans="1:60" s="2" customFormat="1" ht="12" customHeight="1" thickBot="1" x14ac:dyDescent="0.25">
      <c r="B5" s="11"/>
      <c r="C5" s="11"/>
      <c r="D5" s="11"/>
      <c r="E5" s="11"/>
      <c r="F5" s="11"/>
      <c r="G5" s="11"/>
      <c r="H5" s="11"/>
      <c r="I5" s="11"/>
      <c r="J5" s="11"/>
      <c r="K5" s="11"/>
      <c r="L5" s="11"/>
      <c r="M5" s="11"/>
      <c r="N5" s="11"/>
      <c r="O5" s="7"/>
      <c r="P5" s="63"/>
      <c r="Q5" s="167"/>
      <c r="R5" s="172"/>
      <c r="S5" s="11"/>
      <c r="T5" s="7"/>
      <c r="U5" s="7"/>
      <c r="V5" s="7"/>
      <c r="W5" s="7"/>
      <c r="X5" s="11"/>
      <c r="Y5" s="11"/>
      <c r="Z5" s="11"/>
      <c r="AA5" s="11"/>
      <c r="AB5" s="11"/>
      <c r="AC5" s="11"/>
      <c r="AD5" s="11"/>
      <c r="AE5" s="11"/>
      <c r="AF5" s="11"/>
      <c r="AG5" s="11"/>
      <c r="AH5" s="11"/>
      <c r="AI5" s="11"/>
      <c r="AJ5" s="11"/>
      <c r="AK5" s="11"/>
      <c r="AL5" s="11"/>
      <c r="AM5" s="11"/>
      <c r="AN5" s="11"/>
      <c r="AO5" s="11"/>
      <c r="AP5" s="11"/>
      <c r="AQ5" s="11"/>
      <c r="AR5" s="11"/>
      <c r="AS5" s="7"/>
      <c r="AT5" s="63"/>
      <c r="AU5" s="7"/>
      <c r="AV5" s="77"/>
      <c r="AW5" s="7"/>
      <c r="AX5" s="63"/>
      <c r="AY5" s="7"/>
      <c r="AZ5" s="77"/>
      <c r="BA5" s="63"/>
      <c r="BB5" s="7"/>
      <c r="BC5" s="63"/>
      <c r="BD5" s="7"/>
      <c r="BE5" s="63"/>
      <c r="BF5" s="7"/>
      <c r="BG5" s="63"/>
      <c r="BH5" s="7"/>
    </row>
    <row r="6" spans="1:60" s="2" customFormat="1" ht="14.25" customHeight="1" x14ac:dyDescent="0.2">
      <c r="B6" s="1751" t="s">
        <v>129</v>
      </c>
      <c r="C6" s="83" t="s">
        <v>1</v>
      </c>
      <c r="D6" s="12" t="s">
        <v>2</v>
      </c>
      <c r="E6" s="12" t="s">
        <v>3</v>
      </c>
      <c r="F6" s="12" t="s">
        <v>97</v>
      </c>
      <c r="G6" s="12" t="s">
        <v>4</v>
      </c>
      <c r="H6" s="12" t="s">
        <v>5</v>
      </c>
      <c r="I6" s="12" t="s">
        <v>6</v>
      </c>
      <c r="J6" s="12" t="s">
        <v>7</v>
      </c>
      <c r="K6" s="12" t="s">
        <v>8</v>
      </c>
      <c r="L6" s="12" t="s">
        <v>9</v>
      </c>
      <c r="M6" s="12" t="s">
        <v>10</v>
      </c>
      <c r="N6" s="12" t="s">
        <v>11</v>
      </c>
      <c r="O6" s="12" t="s">
        <v>12</v>
      </c>
      <c r="P6" s="12" t="s">
        <v>13</v>
      </c>
      <c r="Q6" s="12" t="s">
        <v>14</v>
      </c>
      <c r="R6" s="83" t="s">
        <v>15</v>
      </c>
      <c r="S6" s="76"/>
      <c r="T6" s="1751" t="s">
        <v>129</v>
      </c>
      <c r="U6" s="83" t="s">
        <v>1</v>
      </c>
      <c r="V6" s="12" t="s">
        <v>2</v>
      </c>
      <c r="W6" s="12" t="s">
        <v>3</v>
      </c>
      <c r="X6" s="12" t="s">
        <v>97</v>
      </c>
      <c r="Y6" s="12" t="s">
        <v>4</v>
      </c>
      <c r="Z6" s="12" t="s">
        <v>5</v>
      </c>
      <c r="AA6" s="12" t="s">
        <v>6</v>
      </c>
      <c r="AB6" s="83" t="s">
        <v>7</v>
      </c>
      <c r="AC6" s="76"/>
      <c r="AD6" s="1751" t="s">
        <v>129</v>
      </c>
      <c r="AE6" s="83" t="s">
        <v>1</v>
      </c>
      <c r="AF6" s="83" t="s">
        <v>2</v>
      </c>
      <c r="AG6" s="83" t="s">
        <v>3</v>
      </c>
      <c r="AH6" s="83" t="s">
        <v>97</v>
      </c>
      <c r="AI6" s="83" t="s">
        <v>4</v>
      </c>
      <c r="AJ6" s="83" t="s">
        <v>5</v>
      </c>
      <c r="AK6" s="83" t="s">
        <v>6</v>
      </c>
      <c r="AL6" s="83" t="s">
        <v>7</v>
      </c>
      <c r="AM6" s="83" t="s">
        <v>8</v>
      </c>
      <c r="AN6" s="83" t="s">
        <v>9</v>
      </c>
      <c r="AO6" s="83" t="s">
        <v>10</v>
      </c>
      <c r="AP6" s="83" t="s">
        <v>11</v>
      </c>
      <c r="AQ6" s="83" t="s">
        <v>12</v>
      </c>
      <c r="AR6" s="83" t="s">
        <v>13</v>
      </c>
      <c r="AS6" s="83" t="s">
        <v>14</v>
      </c>
      <c r="AT6" s="83" t="s">
        <v>15</v>
      </c>
      <c r="AU6" s="83" t="s">
        <v>16</v>
      </c>
      <c r="AV6" s="83" t="s">
        <v>17</v>
      </c>
      <c r="AW6" s="83" t="s">
        <v>18</v>
      </c>
      <c r="AX6" s="83" t="s">
        <v>19</v>
      </c>
      <c r="AY6" s="83" t="s">
        <v>20</v>
      </c>
      <c r="AZ6" s="83" t="s">
        <v>21</v>
      </c>
      <c r="BA6" s="14"/>
    </row>
    <row r="7" spans="1:60" s="2" customFormat="1" ht="32.1" customHeight="1" x14ac:dyDescent="0.2">
      <c r="B7" s="1752"/>
      <c r="C7" s="1760" t="s">
        <v>105</v>
      </c>
      <c r="D7" s="1758"/>
      <c r="E7" s="1757" t="s">
        <v>106</v>
      </c>
      <c r="F7" s="1758"/>
      <c r="G7" s="1757" t="s">
        <v>94</v>
      </c>
      <c r="H7" s="1758"/>
      <c r="I7" s="1757" t="s">
        <v>108</v>
      </c>
      <c r="J7" s="1758"/>
      <c r="K7" s="1757" t="s">
        <v>79</v>
      </c>
      <c r="L7" s="1758"/>
      <c r="M7" s="1757" t="s">
        <v>109</v>
      </c>
      <c r="N7" s="1758"/>
      <c r="O7" s="1757" t="s">
        <v>37</v>
      </c>
      <c r="P7" s="1758"/>
      <c r="Q7" s="1757" t="s">
        <v>96</v>
      </c>
      <c r="R7" s="1758"/>
      <c r="S7" s="67"/>
      <c r="T7" s="1752"/>
      <c r="U7" s="1765" t="s">
        <v>105</v>
      </c>
      <c r="V7" s="1763"/>
      <c r="W7" s="1762" t="s">
        <v>106</v>
      </c>
      <c r="X7" s="1763"/>
      <c r="Y7" s="1762" t="s">
        <v>94</v>
      </c>
      <c r="Z7" s="1763"/>
      <c r="AA7" s="1762" t="s">
        <v>342</v>
      </c>
      <c r="AB7" s="1763"/>
      <c r="AC7" s="67"/>
      <c r="AD7" s="1752"/>
      <c r="AE7" s="1761" t="s">
        <v>105</v>
      </c>
      <c r="AF7" s="1745"/>
      <c r="AG7" s="1745" t="s">
        <v>106</v>
      </c>
      <c r="AH7" s="1745"/>
      <c r="AI7" s="1745" t="s">
        <v>94</v>
      </c>
      <c r="AJ7" s="1745"/>
      <c r="AK7" s="1745" t="s">
        <v>108</v>
      </c>
      <c r="AL7" s="1745"/>
      <c r="AM7" s="1757" t="s">
        <v>131</v>
      </c>
      <c r="AN7" s="1758"/>
      <c r="AO7" s="1757" t="s">
        <v>79</v>
      </c>
      <c r="AP7" s="1758"/>
      <c r="AQ7" s="1757" t="s">
        <v>134</v>
      </c>
      <c r="AR7" s="1758"/>
      <c r="AS7" s="1757" t="s">
        <v>39</v>
      </c>
      <c r="AT7" s="1758"/>
      <c r="AU7" s="1757" t="s">
        <v>37</v>
      </c>
      <c r="AV7" s="1758"/>
      <c r="AW7" s="1757" t="s">
        <v>96</v>
      </c>
      <c r="AX7" s="1758"/>
      <c r="AY7" s="1757" t="s">
        <v>38</v>
      </c>
      <c r="AZ7" s="1758"/>
      <c r="BA7" s="14"/>
    </row>
    <row r="8" spans="1:60" s="2" customFormat="1" ht="15" customHeight="1" x14ac:dyDescent="0.2">
      <c r="B8" s="1752"/>
      <c r="C8" s="1746" t="s">
        <v>132</v>
      </c>
      <c r="D8" s="149"/>
      <c r="E8" s="1746" t="s">
        <v>132</v>
      </c>
      <c r="F8" s="149"/>
      <c r="G8" s="1746" t="s">
        <v>132</v>
      </c>
      <c r="H8" s="149"/>
      <c r="I8" s="1764" t="s">
        <v>132</v>
      </c>
      <c r="J8" s="149"/>
      <c r="K8" s="1746" t="s">
        <v>132</v>
      </c>
      <c r="L8" s="149"/>
      <c r="M8" s="1746" t="s">
        <v>132</v>
      </c>
      <c r="N8" s="149"/>
      <c r="O8" s="1764" t="s">
        <v>132</v>
      </c>
      <c r="P8" s="149"/>
      <c r="Q8" s="1746" t="s">
        <v>132</v>
      </c>
      <c r="R8" s="149"/>
      <c r="S8" s="694"/>
      <c r="T8" s="1752"/>
      <c r="U8" s="1755" t="s">
        <v>343</v>
      </c>
      <c r="V8" s="1749" t="s">
        <v>344</v>
      </c>
      <c r="W8" s="1753" t="s">
        <v>343</v>
      </c>
      <c r="X8" s="1749" t="s">
        <v>344</v>
      </c>
      <c r="Y8" s="1753" t="s">
        <v>343</v>
      </c>
      <c r="Z8" s="1749" t="s">
        <v>344</v>
      </c>
      <c r="AA8" s="1753" t="s">
        <v>343</v>
      </c>
      <c r="AB8" s="1749" t="s">
        <v>344</v>
      </c>
      <c r="AC8" s="694"/>
      <c r="AD8" s="1752"/>
      <c r="AE8" s="1746" t="s">
        <v>135</v>
      </c>
      <c r="AF8" s="149"/>
      <c r="AG8" s="1746" t="s">
        <v>135</v>
      </c>
      <c r="AH8" s="149"/>
      <c r="AI8" s="1746" t="s">
        <v>135</v>
      </c>
      <c r="AJ8" s="149"/>
      <c r="AK8" s="1746" t="s">
        <v>135</v>
      </c>
      <c r="AL8" s="149"/>
      <c r="AM8" s="1746" t="s">
        <v>135</v>
      </c>
      <c r="AN8" s="149"/>
      <c r="AO8" s="1746" t="s">
        <v>135</v>
      </c>
      <c r="AP8" s="149"/>
      <c r="AQ8" s="1746" t="s">
        <v>135</v>
      </c>
      <c r="AR8" s="149"/>
      <c r="AS8" s="1710" t="s">
        <v>135</v>
      </c>
      <c r="AT8" s="149"/>
      <c r="AU8" s="1710" t="s">
        <v>135</v>
      </c>
      <c r="AV8" s="149"/>
      <c r="AW8" s="1746" t="s">
        <v>135</v>
      </c>
      <c r="AX8" s="149"/>
      <c r="AY8" s="1746" t="s">
        <v>135</v>
      </c>
      <c r="AZ8" s="149"/>
      <c r="BA8" s="14"/>
    </row>
    <row r="9" spans="1:60" s="2" customFormat="1" ht="53.1" customHeight="1" x14ac:dyDescent="0.2">
      <c r="B9" s="1752"/>
      <c r="C9" s="1747"/>
      <c r="D9" s="150" t="s">
        <v>133</v>
      </c>
      <c r="E9" s="1747"/>
      <c r="F9" s="150" t="s">
        <v>133</v>
      </c>
      <c r="G9" s="1747"/>
      <c r="H9" s="150" t="s">
        <v>133</v>
      </c>
      <c r="I9" s="1759"/>
      <c r="J9" s="150" t="s">
        <v>133</v>
      </c>
      <c r="K9" s="1747"/>
      <c r="L9" s="150" t="s">
        <v>133</v>
      </c>
      <c r="M9" s="1747"/>
      <c r="N9" s="150" t="s">
        <v>133</v>
      </c>
      <c r="O9" s="1759"/>
      <c r="P9" s="150" t="s">
        <v>133</v>
      </c>
      <c r="Q9" s="1747"/>
      <c r="R9" s="150" t="s">
        <v>133</v>
      </c>
      <c r="S9" s="694"/>
      <c r="T9" s="1752"/>
      <c r="U9" s="1756"/>
      <c r="V9" s="1750"/>
      <c r="W9" s="1754"/>
      <c r="X9" s="1750"/>
      <c r="Y9" s="1754"/>
      <c r="Z9" s="1750"/>
      <c r="AA9" s="1754"/>
      <c r="AB9" s="1750"/>
      <c r="AC9" s="694"/>
      <c r="AD9" s="1752"/>
      <c r="AE9" s="1747"/>
      <c r="AF9" s="150" t="s">
        <v>136</v>
      </c>
      <c r="AG9" s="1747"/>
      <c r="AH9" s="150" t="s">
        <v>136</v>
      </c>
      <c r="AI9" s="1747"/>
      <c r="AJ9" s="150" t="s">
        <v>136</v>
      </c>
      <c r="AK9" s="1747"/>
      <c r="AL9" s="150" t="s">
        <v>136</v>
      </c>
      <c r="AM9" s="1747"/>
      <c r="AN9" s="150" t="s">
        <v>136</v>
      </c>
      <c r="AO9" s="1747"/>
      <c r="AP9" s="150" t="s">
        <v>136</v>
      </c>
      <c r="AQ9" s="1747"/>
      <c r="AR9" s="150" t="s">
        <v>136</v>
      </c>
      <c r="AS9" s="1759"/>
      <c r="AT9" s="150" t="s">
        <v>136</v>
      </c>
      <c r="AU9" s="1759"/>
      <c r="AV9" s="150" t="s">
        <v>136</v>
      </c>
      <c r="AW9" s="1747"/>
      <c r="AX9" s="150" t="s">
        <v>136</v>
      </c>
      <c r="AY9" s="1747"/>
      <c r="AZ9" s="150" t="s">
        <v>136</v>
      </c>
      <c r="BA9" s="14"/>
    </row>
    <row r="10" spans="1:60" s="70" customFormat="1" ht="27.75" customHeight="1" thickBot="1" x14ac:dyDescent="0.25">
      <c r="A10" s="69"/>
      <c r="B10" s="164" t="s">
        <v>107</v>
      </c>
      <c r="C10" s="1748" t="s">
        <v>3</v>
      </c>
      <c r="D10" s="1744"/>
      <c r="E10" s="1743" t="s">
        <v>6</v>
      </c>
      <c r="F10" s="1744"/>
      <c r="G10" s="1748" t="s">
        <v>7</v>
      </c>
      <c r="H10" s="1744"/>
      <c r="I10" s="1743" t="s">
        <v>10</v>
      </c>
      <c r="J10" s="1744"/>
      <c r="K10" s="1743" t="s">
        <v>14</v>
      </c>
      <c r="L10" s="1744"/>
      <c r="M10" s="1743" t="s">
        <v>17</v>
      </c>
      <c r="N10" s="1744"/>
      <c r="O10" s="1743" t="s">
        <v>23</v>
      </c>
      <c r="P10" s="1744"/>
      <c r="Q10" s="1743" t="s">
        <v>24</v>
      </c>
      <c r="R10" s="1744"/>
      <c r="S10" s="78"/>
      <c r="T10" s="164" t="s">
        <v>107</v>
      </c>
      <c r="U10" s="1748" t="s">
        <v>3</v>
      </c>
      <c r="V10" s="1744"/>
      <c r="W10" s="1748" t="s">
        <v>6</v>
      </c>
      <c r="X10" s="1744"/>
      <c r="Y10" s="1748" t="s">
        <v>7</v>
      </c>
      <c r="Z10" s="1744"/>
      <c r="AA10" s="1743" t="s">
        <v>10</v>
      </c>
      <c r="AB10" s="1744"/>
      <c r="AC10" s="78"/>
      <c r="AD10" s="164" t="s">
        <v>107</v>
      </c>
      <c r="AE10" s="1743" t="s">
        <v>3</v>
      </c>
      <c r="AF10" s="1744"/>
      <c r="AG10" s="1743" t="s">
        <v>6</v>
      </c>
      <c r="AH10" s="1744"/>
      <c r="AI10" s="1743" t="s">
        <v>7</v>
      </c>
      <c r="AJ10" s="1744"/>
      <c r="AK10" s="1743" t="s">
        <v>10</v>
      </c>
      <c r="AL10" s="1744"/>
      <c r="AM10" s="1743" t="s">
        <v>11</v>
      </c>
      <c r="AN10" s="1744"/>
      <c r="AO10" s="1743" t="s">
        <v>14</v>
      </c>
      <c r="AP10" s="1744"/>
      <c r="AQ10" s="1743" t="s">
        <v>15</v>
      </c>
      <c r="AR10" s="1744"/>
      <c r="AS10" s="1743" t="s">
        <v>22</v>
      </c>
      <c r="AT10" s="1744"/>
      <c r="AU10" s="1743" t="s">
        <v>23</v>
      </c>
      <c r="AV10" s="1744"/>
      <c r="AW10" s="1743" t="s">
        <v>24</v>
      </c>
      <c r="AX10" s="1744"/>
      <c r="AY10" s="1743" t="s">
        <v>25</v>
      </c>
      <c r="AZ10" s="1744"/>
      <c r="BA10" s="111"/>
    </row>
    <row r="11" spans="1:60" s="2" customFormat="1" x14ac:dyDescent="0.2">
      <c r="A11" s="6"/>
      <c r="B11" s="106">
        <v>2002</v>
      </c>
      <c r="C11" s="151"/>
      <c r="D11" s="152"/>
      <c r="E11" s="151"/>
      <c r="F11" s="152"/>
      <c r="G11" s="151"/>
      <c r="H11" s="152"/>
      <c r="I11" s="151"/>
      <c r="J11" s="152"/>
      <c r="K11" s="151"/>
      <c r="L11" s="152"/>
      <c r="M11" s="151"/>
      <c r="N11" s="152"/>
      <c r="O11" s="151"/>
      <c r="P11" s="152"/>
      <c r="Q11" s="151"/>
      <c r="R11" s="152"/>
      <c r="S11" s="704"/>
      <c r="T11" s="106">
        <v>2002</v>
      </c>
      <c r="U11" s="151"/>
      <c r="V11" s="152"/>
      <c r="W11" s="151"/>
      <c r="X11" s="152"/>
      <c r="Y11" s="151"/>
      <c r="Z11" s="152"/>
      <c r="AA11" s="151"/>
      <c r="AB11" s="152"/>
      <c r="AC11" s="704"/>
      <c r="AD11" s="106">
        <v>2002</v>
      </c>
      <c r="AE11" s="151"/>
      <c r="AF11" s="152"/>
      <c r="AG11" s="151"/>
      <c r="AH11" s="152"/>
      <c r="AI11" s="151"/>
      <c r="AJ11" s="152"/>
      <c r="AK11" s="151"/>
      <c r="AL11" s="152"/>
      <c r="AM11" s="151"/>
      <c r="AN11" s="152"/>
      <c r="AO11" s="151"/>
      <c r="AP11" s="152"/>
      <c r="AQ11" s="151"/>
      <c r="AR11" s="152"/>
      <c r="AS11" s="151"/>
      <c r="AT11" s="152"/>
      <c r="AU11" s="151"/>
      <c r="AV11" s="153"/>
      <c r="AW11" s="168"/>
      <c r="AX11" s="152"/>
      <c r="AY11" s="151"/>
      <c r="AZ11" s="152"/>
      <c r="BA11" s="14"/>
    </row>
    <row r="12" spans="1:60" s="2" customFormat="1" x14ac:dyDescent="0.2">
      <c r="A12" s="6"/>
      <c r="B12" s="107">
        <v>2003</v>
      </c>
      <c r="C12" s="151"/>
      <c r="D12" s="154"/>
      <c r="E12" s="151"/>
      <c r="F12" s="154"/>
      <c r="G12" s="151"/>
      <c r="H12" s="154"/>
      <c r="I12" s="151"/>
      <c r="J12" s="154"/>
      <c r="K12" s="151"/>
      <c r="L12" s="154"/>
      <c r="M12" s="151"/>
      <c r="N12" s="154"/>
      <c r="O12" s="151"/>
      <c r="P12" s="154"/>
      <c r="Q12" s="151"/>
      <c r="R12" s="154"/>
      <c r="S12" s="704"/>
      <c r="T12" s="107">
        <v>2003</v>
      </c>
      <c r="U12" s="151"/>
      <c r="V12" s="154"/>
      <c r="W12" s="151"/>
      <c r="X12" s="154"/>
      <c r="Y12" s="151"/>
      <c r="Z12" s="154"/>
      <c r="AA12" s="151"/>
      <c r="AB12" s="154"/>
      <c r="AC12" s="704"/>
      <c r="AD12" s="107">
        <v>2003</v>
      </c>
      <c r="AE12" s="151"/>
      <c r="AF12" s="154"/>
      <c r="AG12" s="151"/>
      <c r="AH12" s="154"/>
      <c r="AI12" s="151"/>
      <c r="AJ12" s="154"/>
      <c r="AK12" s="151"/>
      <c r="AL12" s="154"/>
      <c r="AM12" s="151"/>
      <c r="AN12" s="154"/>
      <c r="AO12" s="151"/>
      <c r="AP12" s="154"/>
      <c r="AQ12" s="151"/>
      <c r="AR12" s="154"/>
      <c r="AS12" s="151"/>
      <c r="AT12" s="154"/>
      <c r="AU12" s="151"/>
      <c r="AV12" s="155"/>
      <c r="AW12" s="168"/>
      <c r="AX12" s="154"/>
      <c r="AY12" s="151"/>
      <c r="AZ12" s="154"/>
      <c r="BA12" s="14"/>
    </row>
    <row r="13" spans="1:60" s="2" customFormat="1" x14ac:dyDescent="0.2">
      <c r="A13" s="6"/>
      <c r="B13" s="107">
        <v>2004</v>
      </c>
      <c r="C13" s="151"/>
      <c r="D13" s="154"/>
      <c r="E13" s="151"/>
      <c r="F13" s="154"/>
      <c r="G13" s="151"/>
      <c r="H13" s="154"/>
      <c r="I13" s="151"/>
      <c r="J13" s="154"/>
      <c r="K13" s="151"/>
      <c r="L13" s="154"/>
      <c r="M13" s="151"/>
      <c r="N13" s="154"/>
      <c r="O13" s="151"/>
      <c r="P13" s="154"/>
      <c r="Q13" s="151"/>
      <c r="R13" s="154"/>
      <c r="S13" s="704"/>
      <c r="T13" s="107">
        <v>2004</v>
      </c>
      <c r="U13" s="151"/>
      <c r="V13" s="154"/>
      <c r="W13" s="151"/>
      <c r="X13" s="154"/>
      <c r="Y13" s="151"/>
      <c r="Z13" s="154"/>
      <c r="AA13" s="151"/>
      <c r="AB13" s="154"/>
      <c r="AC13" s="704"/>
      <c r="AD13" s="107">
        <v>2004</v>
      </c>
      <c r="AE13" s="151"/>
      <c r="AF13" s="154"/>
      <c r="AG13" s="151"/>
      <c r="AH13" s="154"/>
      <c r="AI13" s="151"/>
      <c r="AJ13" s="154"/>
      <c r="AK13" s="151"/>
      <c r="AL13" s="154"/>
      <c r="AM13" s="151"/>
      <c r="AN13" s="154"/>
      <c r="AO13" s="151"/>
      <c r="AP13" s="154"/>
      <c r="AQ13" s="151"/>
      <c r="AR13" s="154"/>
      <c r="AS13" s="151"/>
      <c r="AT13" s="154"/>
      <c r="AU13" s="151"/>
      <c r="AV13" s="155"/>
      <c r="AW13" s="168"/>
      <c r="AX13" s="154"/>
      <c r="AY13" s="151"/>
      <c r="AZ13" s="154"/>
      <c r="BA13" s="14"/>
    </row>
    <row r="14" spans="1:60" s="2" customFormat="1" x14ac:dyDescent="0.2">
      <c r="A14" s="6"/>
      <c r="B14" s="107">
        <v>2005</v>
      </c>
      <c r="C14" s="151"/>
      <c r="D14" s="154"/>
      <c r="E14" s="151"/>
      <c r="F14" s="154"/>
      <c r="G14" s="151"/>
      <c r="H14" s="154"/>
      <c r="I14" s="151"/>
      <c r="J14" s="154"/>
      <c r="K14" s="151"/>
      <c r="L14" s="154"/>
      <c r="M14" s="151"/>
      <c r="N14" s="154"/>
      <c r="O14" s="151"/>
      <c r="P14" s="154"/>
      <c r="Q14" s="151"/>
      <c r="R14" s="154"/>
      <c r="S14" s="704"/>
      <c r="T14" s="107">
        <v>2005</v>
      </c>
      <c r="U14" s="151"/>
      <c r="V14" s="154"/>
      <c r="W14" s="151"/>
      <c r="X14" s="154"/>
      <c r="Y14" s="151"/>
      <c r="Z14" s="154"/>
      <c r="AA14" s="151"/>
      <c r="AB14" s="154"/>
      <c r="AC14" s="704"/>
      <c r="AD14" s="107">
        <v>2005</v>
      </c>
      <c r="AE14" s="151"/>
      <c r="AF14" s="154"/>
      <c r="AG14" s="151"/>
      <c r="AH14" s="154"/>
      <c r="AI14" s="151"/>
      <c r="AJ14" s="154"/>
      <c r="AK14" s="151"/>
      <c r="AL14" s="154"/>
      <c r="AM14" s="151"/>
      <c r="AN14" s="154"/>
      <c r="AO14" s="151"/>
      <c r="AP14" s="154"/>
      <c r="AQ14" s="151"/>
      <c r="AR14" s="154"/>
      <c r="AS14" s="151"/>
      <c r="AT14" s="154"/>
      <c r="AU14" s="151"/>
      <c r="AV14" s="155"/>
      <c r="AW14" s="168"/>
      <c r="AX14" s="154"/>
      <c r="AY14" s="151"/>
      <c r="AZ14" s="154"/>
      <c r="BA14" s="14"/>
    </row>
    <row r="15" spans="1:60" s="2" customFormat="1" x14ac:dyDescent="0.2">
      <c r="A15" s="6"/>
      <c r="B15" s="107">
        <v>2006</v>
      </c>
      <c r="C15" s="151"/>
      <c r="D15" s="154"/>
      <c r="E15" s="151"/>
      <c r="F15" s="154"/>
      <c r="G15" s="151"/>
      <c r="H15" s="154"/>
      <c r="I15" s="151"/>
      <c r="J15" s="154"/>
      <c r="K15" s="151"/>
      <c r="L15" s="154"/>
      <c r="M15" s="151"/>
      <c r="N15" s="154"/>
      <c r="O15" s="151"/>
      <c r="P15" s="154"/>
      <c r="Q15" s="151"/>
      <c r="R15" s="154"/>
      <c r="S15" s="704"/>
      <c r="T15" s="107">
        <v>2006</v>
      </c>
      <c r="U15" s="151"/>
      <c r="V15" s="154"/>
      <c r="W15" s="151"/>
      <c r="X15" s="154"/>
      <c r="Y15" s="151"/>
      <c r="Z15" s="154"/>
      <c r="AA15" s="151"/>
      <c r="AB15" s="154"/>
      <c r="AC15" s="704"/>
      <c r="AD15" s="107">
        <v>2006</v>
      </c>
      <c r="AE15" s="151"/>
      <c r="AF15" s="154"/>
      <c r="AG15" s="151"/>
      <c r="AH15" s="154"/>
      <c r="AI15" s="151"/>
      <c r="AJ15" s="154"/>
      <c r="AK15" s="151"/>
      <c r="AL15" s="154"/>
      <c r="AM15" s="151"/>
      <c r="AN15" s="154"/>
      <c r="AO15" s="151"/>
      <c r="AP15" s="154"/>
      <c r="AQ15" s="151"/>
      <c r="AR15" s="154"/>
      <c r="AS15" s="151"/>
      <c r="AT15" s="154"/>
      <c r="AU15" s="151"/>
      <c r="AV15" s="155"/>
      <c r="AW15" s="168"/>
      <c r="AX15" s="154"/>
      <c r="AY15" s="151"/>
      <c r="AZ15" s="154"/>
      <c r="BA15" s="14"/>
    </row>
    <row r="16" spans="1:60" s="2" customFormat="1" x14ac:dyDescent="0.2">
      <c r="A16" s="6" t="s">
        <v>335</v>
      </c>
      <c r="B16" s="107">
        <v>2007</v>
      </c>
      <c r="C16" s="151"/>
      <c r="D16" s="154"/>
      <c r="E16" s="151"/>
      <c r="F16" s="154"/>
      <c r="G16" s="151"/>
      <c r="H16" s="154"/>
      <c r="I16" s="151"/>
      <c r="J16" s="154"/>
      <c r="K16" s="151"/>
      <c r="L16" s="154"/>
      <c r="M16" s="151"/>
      <c r="N16" s="154"/>
      <c r="O16" s="151"/>
      <c r="P16" s="154"/>
      <c r="Q16" s="151"/>
      <c r="R16" s="154"/>
      <c r="S16" s="704"/>
      <c r="T16" s="107">
        <v>2007</v>
      </c>
      <c r="U16" s="151"/>
      <c r="V16" s="154"/>
      <c r="W16" s="151"/>
      <c r="X16" s="154"/>
      <c r="Y16" s="151"/>
      <c r="Z16" s="154"/>
      <c r="AA16" s="151"/>
      <c r="AB16" s="154"/>
      <c r="AC16" s="704"/>
      <c r="AD16" s="107">
        <v>2007</v>
      </c>
      <c r="AE16" s="151"/>
      <c r="AF16" s="154"/>
      <c r="AG16" s="151"/>
      <c r="AH16" s="154"/>
      <c r="AI16" s="151"/>
      <c r="AJ16" s="154"/>
      <c r="AK16" s="151"/>
      <c r="AL16" s="154"/>
      <c r="AM16" s="151"/>
      <c r="AN16" s="154"/>
      <c r="AO16" s="151"/>
      <c r="AP16" s="154"/>
      <c r="AQ16" s="151"/>
      <c r="AR16" s="154"/>
      <c r="AS16" s="151"/>
      <c r="AT16" s="154"/>
      <c r="AU16" s="151"/>
      <c r="AV16" s="155"/>
      <c r="AW16" s="168"/>
      <c r="AX16" s="154"/>
      <c r="AY16" s="151"/>
      <c r="AZ16" s="154"/>
      <c r="BA16" s="14"/>
    </row>
    <row r="17" spans="1:53" s="2" customFormat="1" x14ac:dyDescent="0.2">
      <c r="A17" s="6"/>
      <c r="B17" s="107">
        <v>2008</v>
      </c>
      <c r="C17" s="151"/>
      <c r="D17" s="154"/>
      <c r="E17" s="151"/>
      <c r="F17" s="154"/>
      <c r="G17" s="151"/>
      <c r="H17" s="154"/>
      <c r="I17" s="151"/>
      <c r="J17" s="154"/>
      <c r="K17" s="151"/>
      <c r="L17" s="154"/>
      <c r="M17" s="151"/>
      <c r="N17" s="154"/>
      <c r="O17" s="151"/>
      <c r="P17" s="154"/>
      <c r="Q17" s="151"/>
      <c r="R17" s="154"/>
      <c r="S17" s="704"/>
      <c r="T17" s="107">
        <v>2008</v>
      </c>
      <c r="U17" s="151"/>
      <c r="V17" s="154"/>
      <c r="W17" s="151"/>
      <c r="X17" s="154"/>
      <c r="Y17" s="151"/>
      <c r="Z17" s="154"/>
      <c r="AA17" s="151"/>
      <c r="AB17" s="154"/>
      <c r="AC17" s="704"/>
      <c r="AD17" s="107">
        <v>2008</v>
      </c>
      <c r="AE17" s="151"/>
      <c r="AF17" s="154"/>
      <c r="AG17" s="151"/>
      <c r="AH17" s="154"/>
      <c r="AI17" s="151"/>
      <c r="AJ17" s="154"/>
      <c r="AK17" s="151"/>
      <c r="AL17" s="154"/>
      <c r="AM17" s="151"/>
      <c r="AN17" s="154"/>
      <c r="AO17" s="151"/>
      <c r="AP17" s="154"/>
      <c r="AQ17" s="151"/>
      <c r="AR17" s="154"/>
      <c r="AS17" s="151"/>
      <c r="AT17" s="154"/>
      <c r="AU17" s="151"/>
      <c r="AV17" s="155"/>
      <c r="AW17" s="168"/>
      <c r="AX17" s="154"/>
      <c r="AY17" s="151"/>
      <c r="AZ17" s="154"/>
      <c r="BA17" s="14"/>
    </row>
    <row r="18" spans="1:53" s="2" customFormat="1" x14ac:dyDescent="0.2">
      <c r="A18" s="6"/>
      <c r="B18" s="107">
        <v>2009</v>
      </c>
      <c r="C18" s="151"/>
      <c r="D18" s="154"/>
      <c r="E18" s="151"/>
      <c r="F18" s="154"/>
      <c r="G18" s="151"/>
      <c r="H18" s="154"/>
      <c r="I18" s="151"/>
      <c r="J18" s="154"/>
      <c r="K18" s="151"/>
      <c r="L18" s="154"/>
      <c r="M18" s="151"/>
      <c r="N18" s="154"/>
      <c r="O18" s="151"/>
      <c r="P18" s="154"/>
      <c r="Q18" s="151"/>
      <c r="R18" s="154"/>
      <c r="S18" s="704"/>
      <c r="T18" s="107">
        <v>2009</v>
      </c>
      <c r="U18" s="151"/>
      <c r="V18" s="154"/>
      <c r="W18" s="151"/>
      <c r="X18" s="154"/>
      <c r="Y18" s="151"/>
      <c r="Z18" s="154"/>
      <c r="AA18" s="151"/>
      <c r="AB18" s="154"/>
      <c r="AC18" s="704"/>
      <c r="AD18" s="107">
        <v>2009</v>
      </c>
      <c r="AE18" s="151"/>
      <c r="AF18" s="154"/>
      <c r="AG18" s="151"/>
      <c r="AH18" s="154"/>
      <c r="AI18" s="151"/>
      <c r="AJ18" s="154"/>
      <c r="AK18" s="151"/>
      <c r="AL18" s="154"/>
      <c r="AM18" s="151"/>
      <c r="AN18" s="154"/>
      <c r="AO18" s="151"/>
      <c r="AP18" s="154"/>
      <c r="AQ18" s="151"/>
      <c r="AR18" s="154"/>
      <c r="AS18" s="151"/>
      <c r="AT18" s="154"/>
      <c r="AU18" s="151"/>
      <c r="AV18" s="155"/>
      <c r="AW18" s="168"/>
      <c r="AX18" s="154"/>
      <c r="AY18" s="151"/>
      <c r="AZ18" s="154"/>
      <c r="BA18" s="14"/>
    </row>
    <row r="19" spans="1:53" s="2" customFormat="1" x14ac:dyDescent="0.2">
      <c r="A19" s="6"/>
      <c r="B19" s="107">
        <v>2010</v>
      </c>
      <c r="C19" s="151"/>
      <c r="D19" s="154"/>
      <c r="E19" s="151"/>
      <c r="F19" s="154"/>
      <c r="G19" s="151"/>
      <c r="H19" s="154"/>
      <c r="I19" s="151"/>
      <c r="J19" s="154"/>
      <c r="K19" s="151"/>
      <c r="L19" s="154"/>
      <c r="M19" s="151"/>
      <c r="N19" s="154"/>
      <c r="O19" s="151"/>
      <c r="P19" s="154"/>
      <c r="Q19" s="151"/>
      <c r="R19" s="154"/>
      <c r="S19" s="704"/>
      <c r="T19" s="107">
        <v>2010</v>
      </c>
      <c r="U19" s="151"/>
      <c r="V19" s="154"/>
      <c r="W19" s="151"/>
      <c r="X19" s="154"/>
      <c r="Y19" s="151"/>
      <c r="Z19" s="154"/>
      <c r="AA19" s="151"/>
      <c r="AB19" s="154"/>
      <c r="AC19" s="704"/>
      <c r="AD19" s="107">
        <v>2010</v>
      </c>
      <c r="AE19" s="151"/>
      <c r="AF19" s="154"/>
      <c r="AG19" s="151"/>
      <c r="AH19" s="154"/>
      <c r="AI19" s="151"/>
      <c r="AJ19" s="154"/>
      <c r="AK19" s="151"/>
      <c r="AL19" s="154"/>
      <c r="AM19" s="151"/>
      <c r="AN19" s="154"/>
      <c r="AO19" s="151"/>
      <c r="AP19" s="154"/>
      <c r="AQ19" s="151"/>
      <c r="AR19" s="154"/>
      <c r="AS19" s="151"/>
      <c r="AT19" s="154"/>
      <c r="AU19" s="151"/>
      <c r="AV19" s="155"/>
      <c r="AW19" s="168"/>
      <c r="AX19" s="154"/>
      <c r="AY19" s="151"/>
      <c r="AZ19" s="154"/>
      <c r="BA19" s="14"/>
    </row>
    <row r="20" spans="1:53" s="2" customFormat="1" x14ac:dyDescent="0.2">
      <c r="A20" s="6"/>
      <c r="B20" s="107">
        <v>2011</v>
      </c>
      <c r="C20" s="151"/>
      <c r="D20" s="154"/>
      <c r="E20" s="151"/>
      <c r="F20" s="154"/>
      <c r="G20" s="151"/>
      <c r="H20" s="154"/>
      <c r="I20" s="151"/>
      <c r="J20" s="154"/>
      <c r="K20" s="151"/>
      <c r="L20" s="154"/>
      <c r="M20" s="151"/>
      <c r="N20" s="154"/>
      <c r="O20" s="151"/>
      <c r="P20" s="154"/>
      <c r="Q20" s="151"/>
      <c r="R20" s="154"/>
      <c r="S20" s="704"/>
      <c r="T20" s="107">
        <v>2011</v>
      </c>
      <c r="U20" s="151"/>
      <c r="V20" s="154"/>
      <c r="W20" s="151"/>
      <c r="X20" s="154"/>
      <c r="Y20" s="151"/>
      <c r="Z20" s="154"/>
      <c r="AA20" s="151"/>
      <c r="AB20" s="154"/>
      <c r="AC20" s="704"/>
      <c r="AD20" s="107">
        <v>2011</v>
      </c>
      <c r="AE20" s="151"/>
      <c r="AF20" s="154"/>
      <c r="AG20" s="151"/>
      <c r="AH20" s="154"/>
      <c r="AI20" s="151"/>
      <c r="AJ20" s="154"/>
      <c r="AK20" s="151"/>
      <c r="AL20" s="154"/>
      <c r="AM20" s="151"/>
      <c r="AN20" s="154"/>
      <c r="AO20" s="151"/>
      <c r="AP20" s="154"/>
      <c r="AQ20" s="151"/>
      <c r="AR20" s="154"/>
      <c r="AS20" s="151"/>
      <c r="AT20" s="154"/>
      <c r="AU20" s="151"/>
      <c r="AV20" s="155"/>
      <c r="AW20" s="168"/>
      <c r="AX20" s="154"/>
      <c r="AY20" s="151"/>
      <c r="AZ20" s="154"/>
      <c r="BA20" s="14"/>
    </row>
    <row r="21" spans="1:53" s="2" customFormat="1" x14ac:dyDescent="0.2">
      <c r="A21" s="6"/>
      <c r="B21" s="107">
        <v>2012</v>
      </c>
      <c r="C21" s="151"/>
      <c r="D21" s="154"/>
      <c r="E21" s="151"/>
      <c r="F21" s="154"/>
      <c r="G21" s="151"/>
      <c r="H21" s="154"/>
      <c r="I21" s="151"/>
      <c r="J21" s="154"/>
      <c r="K21" s="151"/>
      <c r="L21" s="154"/>
      <c r="M21" s="151"/>
      <c r="N21" s="154"/>
      <c r="O21" s="151"/>
      <c r="P21" s="154"/>
      <c r="Q21" s="151"/>
      <c r="R21" s="154"/>
      <c r="S21" s="704"/>
      <c r="T21" s="107">
        <v>2012</v>
      </c>
      <c r="U21" s="151"/>
      <c r="V21" s="154"/>
      <c r="W21" s="151"/>
      <c r="X21" s="154"/>
      <c r="Y21" s="151"/>
      <c r="Z21" s="154"/>
      <c r="AA21" s="151"/>
      <c r="AB21" s="154"/>
      <c r="AC21" s="704"/>
      <c r="AD21" s="107">
        <v>2012</v>
      </c>
      <c r="AE21" s="151"/>
      <c r="AF21" s="154"/>
      <c r="AG21" s="151"/>
      <c r="AH21" s="154"/>
      <c r="AI21" s="151"/>
      <c r="AJ21" s="154"/>
      <c r="AK21" s="151"/>
      <c r="AL21" s="154"/>
      <c r="AM21" s="151"/>
      <c r="AN21" s="154"/>
      <c r="AO21" s="151"/>
      <c r="AP21" s="154"/>
      <c r="AQ21" s="151"/>
      <c r="AR21" s="154"/>
      <c r="AS21" s="151"/>
      <c r="AT21" s="154"/>
      <c r="AU21" s="151"/>
      <c r="AV21" s="155"/>
      <c r="AW21" s="168"/>
      <c r="AX21" s="154"/>
      <c r="AY21" s="151"/>
      <c r="AZ21" s="154"/>
      <c r="BA21" s="14"/>
    </row>
    <row r="22" spans="1:53" s="2" customFormat="1" x14ac:dyDescent="0.2">
      <c r="A22" s="6"/>
      <c r="B22" s="107">
        <v>2013</v>
      </c>
      <c r="C22" s="151"/>
      <c r="D22" s="154"/>
      <c r="E22" s="151"/>
      <c r="F22" s="154"/>
      <c r="G22" s="151"/>
      <c r="H22" s="154"/>
      <c r="I22" s="151"/>
      <c r="J22" s="154"/>
      <c r="K22" s="151"/>
      <c r="L22" s="154"/>
      <c r="M22" s="151"/>
      <c r="N22" s="154"/>
      <c r="O22" s="151"/>
      <c r="P22" s="154"/>
      <c r="Q22" s="151"/>
      <c r="R22" s="154"/>
      <c r="S22" s="704"/>
      <c r="T22" s="107">
        <v>2013</v>
      </c>
      <c r="U22" s="151"/>
      <c r="V22" s="154"/>
      <c r="W22" s="151"/>
      <c r="X22" s="154"/>
      <c r="Y22" s="151"/>
      <c r="Z22" s="154"/>
      <c r="AA22" s="151"/>
      <c r="AB22" s="154"/>
      <c r="AC22" s="704"/>
      <c r="AD22" s="107">
        <v>2013</v>
      </c>
      <c r="AE22" s="151"/>
      <c r="AF22" s="154"/>
      <c r="AG22" s="151"/>
      <c r="AH22" s="154"/>
      <c r="AI22" s="151"/>
      <c r="AJ22" s="154"/>
      <c r="AK22" s="151"/>
      <c r="AL22" s="154"/>
      <c r="AM22" s="151"/>
      <c r="AN22" s="154"/>
      <c r="AO22" s="151"/>
      <c r="AP22" s="154"/>
      <c r="AQ22" s="151"/>
      <c r="AR22" s="154"/>
      <c r="AS22" s="151"/>
      <c r="AT22" s="154"/>
      <c r="AU22" s="151"/>
      <c r="AV22" s="155"/>
      <c r="AW22" s="168"/>
      <c r="AX22" s="154"/>
      <c r="AY22" s="151"/>
      <c r="AZ22" s="154"/>
      <c r="BA22" s="14"/>
    </row>
    <row r="23" spans="1:53" s="20" customFormat="1" x14ac:dyDescent="0.2">
      <c r="A23" s="24"/>
      <c r="B23" s="108">
        <v>2014</v>
      </c>
      <c r="C23" s="151"/>
      <c r="D23" s="156"/>
      <c r="E23" s="151"/>
      <c r="F23" s="156"/>
      <c r="G23" s="151"/>
      <c r="H23" s="156"/>
      <c r="I23" s="151"/>
      <c r="J23" s="156"/>
      <c r="K23" s="151"/>
      <c r="L23" s="156"/>
      <c r="M23" s="151"/>
      <c r="N23" s="156"/>
      <c r="O23" s="151"/>
      <c r="P23" s="156"/>
      <c r="Q23" s="151"/>
      <c r="R23" s="156"/>
      <c r="S23" s="704"/>
      <c r="T23" s="108">
        <v>2014</v>
      </c>
      <c r="U23" s="151"/>
      <c r="V23" s="156"/>
      <c r="W23" s="151"/>
      <c r="X23" s="156"/>
      <c r="Y23" s="151"/>
      <c r="Z23" s="156"/>
      <c r="AA23" s="151"/>
      <c r="AB23" s="156"/>
      <c r="AC23" s="704"/>
      <c r="AD23" s="108">
        <v>2014</v>
      </c>
      <c r="AE23" s="151"/>
      <c r="AF23" s="156"/>
      <c r="AG23" s="151"/>
      <c r="AH23" s="156"/>
      <c r="AI23" s="151"/>
      <c r="AJ23" s="156"/>
      <c r="AK23" s="151"/>
      <c r="AL23" s="156"/>
      <c r="AM23" s="151"/>
      <c r="AN23" s="156"/>
      <c r="AO23" s="151"/>
      <c r="AP23" s="156"/>
      <c r="AQ23" s="151"/>
      <c r="AR23" s="156"/>
      <c r="AS23" s="151"/>
      <c r="AT23" s="156"/>
      <c r="AU23" s="151"/>
      <c r="AV23" s="157"/>
      <c r="AW23" s="168"/>
      <c r="AX23" s="156"/>
      <c r="AY23" s="151"/>
      <c r="AZ23" s="156"/>
    </row>
    <row r="24" spans="1:53" s="20" customFormat="1" x14ac:dyDescent="0.2">
      <c r="A24" s="24"/>
      <c r="B24" s="107">
        <v>2015</v>
      </c>
      <c r="C24" s="876"/>
      <c r="D24" s="154"/>
      <c r="E24" s="876"/>
      <c r="F24" s="154"/>
      <c r="G24" s="876"/>
      <c r="H24" s="154"/>
      <c r="I24" s="876"/>
      <c r="J24" s="154"/>
      <c r="K24" s="876"/>
      <c r="L24" s="154"/>
      <c r="M24" s="876"/>
      <c r="N24" s="154"/>
      <c r="O24" s="876"/>
      <c r="P24" s="154"/>
      <c r="Q24" s="876"/>
      <c r="R24" s="154"/>
      <c r="S24" s="704"/>
      <c r="T24" s="107">
        <v>2015</v>
      </c>
      <c r="U24" s="876"/>
      <c r="V24" s="154"/>
      <c r="W24" s="876"/>
      <c r="X24" s="154"/>
      <c r="Y24" s="876"/>
      <c r="Z24" s="154"/>
      <c r="AA24" s="876"/>
      <c r="AB24" s="154"/>
      <c r="AC24" s="704"/>
      <c r="AD24" s="107">
        <v>2015</v>
      </c>
      <c r="AE24" s="876"/>
      <c r="AF24" s="154"/>
      <c r="AG24" s="876"/>
      <c r="AH24" s="154"/>
      <c r="AI24" s="876"/>
      <c r="AJ24" s="154"/>
      <c r="AK24" s="876"/>
      <c r="AL24" s="154"/>
      <c r="AM24" s="876"/>
      <c r="AN24" s="154"/>
      <c r="AO24" s="876"/>
      <c r="AP24" s="154"/>
      <c r="AQ24" s="876"/>
      <c r="AR24" s="154"/>
      <c r="AS24" s="876"/>
      <c r="AT24" s="154"/>
      <c r="AU24" s="876"/>
      <c r="AV24" s="155"/>
      <c r="AW24" s="180"/>
      <c r="AX24" s="154"/>
      <c r="AY24" s="876"/>
      <c r="AZ24" s="154"/>
    </row>
    <row r="25" spans="1:53" s="20" customFormat="1" ht="15" thickBot="1" x14ac:dyDescent="0.25">
      <c r="A25" s="24"/>
      <c r="B25" s="108">
        <v>2016</v>
      </c>
      <c r="C25" s="888"/>
      <c r="D25" s="156"/>
      <c r="E25" s="888"/>
      <c r="F25" s="156"/>
      <c r="G25" s="888"/>
      <c r="H25" s="156"/>
      <c r="I25" s="888"/>
      <c r="J25" s="156"/>
      <c r="K25" s="888"/>
      <c r="L25" s="156"/>
      <c r="M25" s="888"/>
      <c r="N25" s="156"/>
      <c r="O25" s="888"/>
      <c r="P25" s="156"/>
      <c r="Q25" s="888"/>
      <c r="R25" s="156"/>
      <c r="S25" s="704"/>
      <c r="T25" s="889">
        <v>2016</v>
      </c>
      <c r="U25" s="890"/>
      <c r="V25" s="190"/>
      <c r="W25" s="890"/>
      <c r="X25" s="190"/>
      <c r="Y25" s="890"/>
      <c r="Z25" s="190"/>
      <c r="AA25" s="890"/>
      <c r="AB25" s="190"/>
      <c r="AC25" s="704"/>
      <c r="AD25" s="889">
        <v>2016</v>
      </c>
      <c r="AE25" s="890"/>
      <c r="AF25" s="190"/>
      <c r="AG25" s="890"/>
      <c r="AH25" s="190"/>
      <c r="AI25" s="890"/>
      <c r="AJ25" s="190"/>
      <c r="AK25" s="890"/>
      <c r="AL25" s="190"/>
      <c r="AM25" s="890"/>
      <c r="AN25" s="190"/>
      <c r="AO25" s="890"/>
      <c r="AP25" s="190"/>
      <c r="AQ25" s="890"/>
      <c r="AR25" s="190"/>
      <c r="AS25" s="890"/>
      <c r="AT25" s="190"/>
      <c r="AU25" s="890"/>
      <c r="AV25" s="891"/>
      <c r="AW25" s="189"/>
      <c r="AX25" s="190"/>
      <c r="AY25" s="890"/>
      <c r="AZ25" s="190"/>
    </row>
    <row r="26" spans="1:53" s="893" customFormat="1" ht="66" customHeight="1" thickBot="1" x14ac:dyDescent="0.25">
      <c r="A26" s="892"/>
      <c r="B26" s="999" t="s">
        <v>580</v>
      </c>
      <c r="C26" s="1441" t="str">
        <f>IF(ISBLANK(C25),IF(NOT(ISBLANK(C24)),IF(ISBLANK(C20),"Please fill in value for 2016 and extend series back to at least 2011","Please fill in value for 2016"),""),IF(ISBLANK(C20),"Please extend series back to at least 2011",""))</f>
        <v/>
      </c>
      <c r="D26" s="1429" t="str">
        <f t="shared" ref="D26:R26" si="0">IF(ISBLANK(D25),IF(NOT(ISBLANK(D24)),IF(ISBLANK(D20),"Please fill in value for 2016 and extend series back to at least 2011","Please fill in value for 2016"),""),IF(ISBLANK(D20),"Please extend series back to at least 2011",""))</f>
        <v/>
      </c>
      <c r="E26" s="1430" t="str">
        <f t="shared" si="0"/>
        <v/>
      </c>
      <c r="F26" s="1429" t="str">
        <f t="shared" si="0"/>
        <v/>
      </c>
      <c r="G26" s="1430" t="str">
        <f t="shared" si="0"/>
        <v/>
      </c>
      <c r="H26" s="1429" t="str">
        <f t="shared" si="0"/>
        <v/>
      </c>
      <c r="I26" s="1430" t="str">
        <f t="shared" si="0"/>
        <v/>
      </c>
      <c r="J26" s="1429" t="str">
        <f t="shared" si="0"/>
        <v/>
      </c>
      <c r="K26" s="1430" t="str">
        <f t="shared" si="0"/>
        <v/>
      </c>
      <c r="L26" s="1429" t="str">
        <f t="shared" si="0"/>
        <v/>
      </c>
      <c r="M26" s="1430" t="str">
        <f t="shared" si="0"/>
        <v/>
      </c>
      <c r="N26" s="1429" t="str">
        <f t="shared" si="0"/>
        <v/>
      </c>
      <c r="O26" s="1430" t="str">
        <f t="shared" si="0"/>
        <v/>
      </c>
      <c r="P26" s="1429" t="str">
        <f t="shared" si="0"/>
        <v/>
      </c>
      <c r="Q26" s="1430" t="str">
        <f t="shared" si="0"/>
        <v/>
      </c>
      <c r="R26" s="1429" t="str">
        <f t="shared" si="0"/>
        <v/>
      </c>
      <c r="S26" s="894"/>
      <c r="T26" s="999" t="s">
        <v>580</v>
      </c>
      <c r="U26" s="1437" t="str">
        <f t="shared" ref="U26:AB26" si="1">IF(ISBLANK(U25),IF(NOT(ISBLANK(U24)),IF(ISBLANK(U20),"Please fill in value for 2016 and extend series back to at least 2011","Please fill in value for 2016"),""),IF(ISBLANK(U20),"Please extend series back to at least 2011",""))</f>
        <v/>
      </c>
      <c r="V26" s="1438" t="str">
        <f t="shared" si="1"/>
        <v/>
      </c>
      <c r="W26" s="1430" t="str">
        <f t="shared" si="1"/>
        <v/>
      </c>
      <c r="X26" s="1429" t="str">
        <f t="shared" si="1"/>
        <v/>
      </c>
      <c r="Y26" s="1430" t="str">
        <f t="shared" si="1"/>
        <v/>
      </c>
      <c r="Z26" s="1429" t="str">
        <f t="shared" si="1"/>
        <v/>
      </c>
      <c r="AA26" s="1430" t="str">
        <f t="shared" si="1"/>
        <v/>
      </c>
      <c r="AB26" s="1429" t="str">
        <f t="shared" si="1"/>
        <v/>
      </c>
      <c r="AC26" s="894"/>
      <c r="AD26" s="999" t="s">
        <v>580</v>
      </c>
      <c r="AE26" s="1428" t="str">
        <f t="shared" ref="AE26:AZ26" si="2">IF(ISBLANK(AE25),IF(NOT(ISBLANK(AE24)),IF(ISBLANK(AE20),"Please fill in value for 2016 and extend series back to at least 2011","Please fill in value for 2016"),""),IF(ISBLANK(AE20),"Please extend series back to at least 2011",""))</f>
        <v/>
      </c>
      <c r="AF26" s="1429" t="str">
        <f t="shared" si="2"/>
        <v/>
      </c>
      <c r="AG26" s="1430" t="str">
        <f t="shared" si="2"/>
        <v/>
      </c>
      <c r="AH26" s="1429" t="str">
        <f t="shared" si="2"/>
        <v/>
      </c>
      <c r="AI26" s="1430" t="str">
        <f t="shared" si="2"/>
        <v/>
      </c>
      <c r="AJ26" s="1429" t="str">
        <f t="shared" si="2"/>
        <v/>
      </c>
      <c r="AK26" s="1430" t="str">
        <f t="shared" si="2"/>
        <v/>
      </c>
      <c r="AL26" s="1429" t="str">
        <f t="shared" si="2"/>
        <v/>
      </c>
      <c r="AM26" s="1430" t="str">
        <f t="shared" si="2"/>
        <v/>
      </c>
      <c r="AN26" s="1429" t="str">
        <f t="shared" si="2"/>
        <v/>
      </c>
      <c r="AO26" s="1430" t="str">
        <f t="shared" si="2"/>
        <v/>
      </c>
      <c r="AP26" s="1429" t="str">
        <f t="shared" si="2"/>
        <v/>
      </c>
      <c r="AQ26" s="1430" t="str">
        <f t="shared" si="2"/>
        <v/>
      </c>
      <c r="AR26" s="1429" t="str">
        <f t="shared" si="2"/>
        <v/>
      </c>
      <c r="AS26" s="1430" t="str">
        <f t="shared" si="2"/>
        <v/>
      </c>
      <c r="AT26" s="1429" t="str">
        <f t="shared" si="2"/>
        <v/>
      </c>
      <c r="AU26" s="1430" t="str">
        <f t="shared" si="2"/>
        <v/>
      </c>
      <c r="AV26" s="1431" t="str">
        <f t="shared" si="2"/>
        <v/>
      </c>
      <c r="AW26" s="1432" t="str">
        <f t="shared" si="2"/>
        <v/>
      </c>
      <c r="AX26" s="1429" t="str">
        <f t="shared" si="2"/>
        <v/>
      </c>
      <c r="AY26" s="1430" t="str">
        <f t="shared" si="2"/>
        <v/>
      </c>
      <c r="AZ26" s="1429" t="str">
        <f t="shared" si="2"/>
        <v/>
      </c>
    </row>
    <row r="27" spans="1:53" s="893" customFormat="1" ht="39" customHeight="1" thickBot="1" x14ac:dyDescent="0.25">
      <c r="A27" s="892"/>
      <c r="B27" s="1024" t="s">
        <v>581</v>
      </c>
      <c r="C27" s="1442" t="str">
        <f>IF(MAX('2 sup_templates checks'!C27:C28)&gt;0.2,"Series contain annual jump(s) of over 20%","")</f>
        <v/>
      </c>
      <c r="D27" s="1443" t="str">
        <f>IF(MAX('2 sup_templates checks'!D27:D28)&gt;0.2,"Series contain annual jump(s) of over 20%","")</f>
        <v/>
      </c>
      <c r="E27" s="1444" t="str">
        <f>IF(MAX('2 sup_templates checks'!E27:E28)&gt;0.2,"Series contain annual jump(s) of over 20%","")</f>
        <v/>
      </c>
      <c r="F27" s="1443" t="str">
        <f>IF(MAX('2 sup_templates checks'!F27:F28)&gt;0.2,"Series contain annual jump(s) of over 20%","")</f>
        <v/>
      </c>
      <c r="G27" s="1444" t="str">
        <f>IF(MAX('2 sup_templates checks'!G27:G28)&gt;0.2,"Series contain annual jump(s) of over 20%","")</f>
        <v/>
      </c>
      <c r="H27" s="1443" t="str">
        <f>IF(MAX('2 sup_templates checks'!H27:H28)&gt;0.2,"Series contain annual jump(s) of over 20%","")</f>
        <v/>
      </c>
      <c r="I27" s="1444" t="str">
        <f>IF(MAX('2 sup_templates checks'!I27:I28)&gt;0.2,"Series contain annual jump(s) of over 20%","")</f>
        <v/>
      </c>
      <c r="J27" s="1443" t="str">
        <f>IF(MAX('2 sup_templates checks'!J27:J28)&gt;0.2,"Series contain annual jump(s) of over 20%","")</f>
        <v/>
      </c>
      <c r="K27" s="1444" t="str">
        <f>IF(MAX('2 sup_templates checks'!K27:K28)&gt;0.2,"Series contain annual jump(s) of over 20%","")</f>
        <v/>
      </c>
      <c r="L27" s="1443" t="str">
        <f>IF(MAX('2 sup_templates checks'!L27:L28)&gt;0.2,"Series contain annual jump(s) of over 20%","")</f>
        <v/>
      </c>
      <c r="M27" s="1444" t="str">
        <f>IF(MAX('2 sup_templates checks'!M27:M28)&gt;0.2,"Series contain annual jump(s) of over 20%","")</f>
        <v/>
      </c>
      <c r="N27" s="1443" t="str">
        <f>IF(MAX('2 sup_templates checks'!N27:N28)&gt;0.2,"Series contain annual jump(s) of over 20%","")</f>
        <v/>
      </c>
      <c r="O27" s="1444" t="str">
        <f>IF(MAX('2 sup_templates checks'!O27:O28)&gt;0.2,"Series contain annual jump(s) of over 20%","")</f>
        <v/>
      </c>
      <c r="P27" s="1443" t="str">
        <f>IF(MAX('2 sup_templates checks'!P27:P28)&gt;0.2,"Series contain annual jump(s) of over 20%","")</f>
        <v/>
      </c>
      <c r="Q27" s="1444" t="str">
        <f>IF(MAX('2 sup_templates checks'!Q27:Q28)&gt;0.2,"Series contain annual jump(s) of over 20%","")</f>
        <v/>
      </c>
      <c r="R27" s="1443" t="str">
        <f>IF(MAX('2 sup_templates checks'!R27:R28)&gt;0.2,"Series contain annual jump(s) of over 20%","")</f>
        <v/>
      </c>
      <c r="S27" s="894"/>
      <c r="T27" s="1024" t="s">
        <v>581</v>
      </c>
      <c r="U27" s="1439" t="str">
        <f>IF(MAX('2 sup_templates checks'!U27:U28)&gt;0.2,"Series contain annual jump(s) of over 20%","")</f>
        <v/>
      </c>
      <c r="V27" s="1440" t="str">
        <f>IF(MAX('2 sup_templates checks'!V27:V28)&gt;0.2,"Series contain annual jump(s) of over 20%","")</f>
        <v/>
      </c>
      <c r="W27" s="1433" t="str">
        <f>IF(MAX('2 sup_templates checks'!W27:W28)&gt;0.2,"Series contain annual jump(s) of over 20%","")</f>
        <v/>
      </c>
      <c r="X27" s="1434" t="str">
        <f>IF(MAX('2 sup_templates checks'!X27:X28)&gt;0.2,"Series contain annual jump(s) of over 20%","")</f>
        <v/>
      </c>
      <c r="Y27" s="1433" t="str">
        <f>IF(MAX('2 sup_templates checks'!Y27:Y28)&gt;0.2,"Series contain annual jump(s) of over 20%","")</f>
        <v/>
      </c>
      <c r="Z27" s="1434" t="str">
        <f>IF(MAX('2 sup_templates checks'!Z27:Z28)&gt;0.2,"Series contain annual jump(s) of over 20%","")</f>
        <v/>
      </c>
      <c r="AA27" s="1433" t="str">
        <f>IF(MAX('2 sup_templates checks'!AA27:AA28)&gt;0.2,"Series contain annual jump(s) of over 20%","")</f>
        <v/>
      </c>
      <c r="AB27" s="1434" t="str">
        <f>IF(MAX('2 sup_templates checks'!AB27:AB28)&gt;0.2,"Series contain annual jump(s) of over 20%","")</f>
        <v/>
      </c>
      <c r="AC27" s="894"/>
      <c r="AD27" s="1024" t="s">
        <v>581</v>
      </c>
      <c r="AE27" s="1433" t="str">
        <f>IF(MAX('2 sup_templates checks'!AE27:AE28)&gt;0.2,"Series contain annual jump(s) of over 20%","")</f>
        <v/>
      </c>
      <c r="AF27" s="1434" t="str">
        <f>IF(MAX('2 sup_templates checks'!AF27:AF28)&gt;0.2,"Series contain annual jump(s) of over 20%","")</f>
        <v/>
      </c>
      <c r="AG27" s="1433" t="str">
        <f>IF(MAX('2 sup_templates checks'!AG27:AG28)&gt;0.2,"Series contain annual jump(s) of over 20%","")</f>
        <v/>
      </c>
      <c r="AH27" s="1434" t="str">
        <f>IF(MAX('2 sup_templates checks'!AH27:AH28)&gt;0.2,"Series contain annual jump(s) of over 20%","")</f>
        <v/>
      </c>
      <c r="AI27" s="1433" t="str">
        <f>IF(MAX('2 sup_templates checks'!AI27:AI28)&gt;0.2,"Series contain annual jump(s) of over 20%","")</f>
        <v/>
      </c>
      <c r="AJ27" s="1434" t="str">
        <f>IF(MAX('2 sup_templates checks'!AJ27:AJ28)&gt;0.2,"Series contain annual jump(s) of over 20%","")</f>
        <v/>
      </c>
      <c r="AK27" s="1433" t="str">
        <f>IF(MAX('2 sup_templates checks'!AK27:AK28)&gt;0.2,"Series contain annual jump(s) of over 20%","")</f>
        <v/>
      </c>
      <c r="AL27" s="1434" t="str">
        <f>IF(MAX('2 sup_templates checks'!AL27:AL28)&gt;0.2,"Series contain annual jump(s) of over 20%","")</f>
        <v/>
      </c>
      <c r="AM27" s="1433" t="str">
        <f>IF(MAX('2 sup_templates checks'!AM27:AM28)&gt;0.2,"Series contain annual jump(s) of over 20%","")</f>
        <v/>
      </c>
      <c r="AN27" s="1434" t="str">
        <f>IF(MAX('2 sup_templates checks'!AN27:AN28)&gt;0.2,"Series contain annual jump(s) of over 20%","")</f>
        <v/>
      </c>
      <c r="AO27" s="1433" t="str">
        <f>IF(MAX('2 sup_templates checks'!AO27:AO28)&gt;0.2,"Series contain annual jump(s) of over 20%","")</f>
        <v/>
      </c>
      <c r="AP27" s="1434" t="str">
        <f>IF(MAX('2 sup_templates checks'!AP27:AP28)&gt;0.2,"Series contain annual jump(s) of over 20%","")</f>
        <v/>
      </c>
      <c r="AQ27" s="1433" t="str">
        <f>IF(MAX('2 sup_templates checks'!AQ27:AQ28)&gt;0.2,"Series contain annual jump(s) of over 20%","")</f>
        <v/>
      </c>
      <c r="AR27" s="1434" t="str">
        <f>IF(MAX('2 sup_templates checks'!AR27:AR28)&gt;0.2,"Series contain annual jump(s) of over 20%","")</f>
        <v/>
      </c>
      <c r="AS27" s="1433" t="str">
        <f>IF(MAX('2 sup_templates checks'!AS27:AS28)&gt;0.2,"Series contain annual jump(s) of over 20%","")</f>
        <v/>
      </c>
      <c r="AT27" s="1434" t="str">
        <f>IF(MAX('2 sup_templates checks'!AT27:AT28)&gt;0.2,"Series contain annual jump(s) of over 20%","")</f>
        <v/>
      </c>
      <c r="AU27" s="1433" t="str">
        <f>IF(MAX('2 sup_templates checks'!AU27:AU28)&gt;0.2,"Series contain annual jump(s) of over 20%","")</f>
        <v/>
      </c>
      <c r="AV27" s="1435" t="str">
        <f>IF(MAX('2 sup_templates checks'!AV27:AV28)&gt;0.2,"Series contain annual jump(s) of over 20%","")</f>
        <v/>
      </c>
      <c r="AW27" s="1436" t="str">
        <f>IF(MAX('2 sup_templates checks'!AW27:AW28)&gt;0.2,"Series contain annual jump(s) of over 20%","")</f>
        <v/>
      </c>
      <c r="AX27" s="1434" t="str">
        <f>IF(MAX('2 sup_templates checks'!AX27:AX28)&gt;0.2,"Series contain annual jump(s) of over 20%","")</f>
        <v/>
      </c>
      <c r="AY27" s="1433" t="str">
        <f>IF(MAX('2 sup_templates checks'!AY27:AY28)&gt;0.2,"Series contain annual jump(s) of over 20%","")</f>
        <v/>
      </c>
      <c r="AZ27" s="1434" t="str">
        <f>IF(MAX('2 sup_templates checks'!AZ27:AZ28)&gt;0.2,"Series contain annual jump(s) of over 20%","")</f>
        <v/>
      </c>
    </row>
    <row r="28" spans="1:53" s="2" customFormat="1" ht="69.95" customHeight="1" x14ac:dyDescent="0.2">
      <c r="B28" s="109" t="s">
        <v>100</v>
      </c>
      <c r="C28" s="158"/>
      <c r="D28" s="159"/>
      <c r="E28" s="158"/>
      <c r="F28" s="159"/>
      <c r="G28" s="158"/>
      <c r="H28" s="159"/>
      <c r="I28" s="158"/>
      <c r="J28" s="159"/>
      <c r="K28" s="158"/>
      <c r="L28" s="159"/>
      <c r="M28" s="158"/>
      <c r="N28" s="159"/>
      <c r="O28" s="158"/>
      <c r="P28" s="159"/>
      <c r="Q28" s="158"/>
      <c r="R28" s="159"/>
      <c r="S28" s="705"/>
      <c r="T28" s="109" t="s">
        <v>100</v>
      </c>
      <c r="U28" s="158"/>
      <c r="V28" s="159"/>
      <c r="W28" s="158"/>
      <c r="X28" s="159"/>
      <c r="Y28" s="158"/>
      <c r="Z28" s="159"/>
      <c r="AA28" s="158"/>
      <c r="AB28" s="159"/>
      <c r="AC28" s="705"/>
      <c r="AD28" s="109" t="s">
        <v>100</v>
      </c>
      <c r="AE28" s="158"/>
      <c r="AF28" s="159"/>
      <c r="AG28" s="158"/>
      <c r="AH28" s="159"/>
      <c r="AI28" s="158"/>
      <c r="AJ28" s="159"/>
      <c r="AK28" s="158"/>
      <c r="AL28" s="159"/>
      <c r="AM28" s="158"/>
      <c r="AN28" s="159"/>
      <c r="AO28" s="158"/>
      <c r="AP28" s="159"/>
      <c r="AQ28" s="158"/>
      <c r="AR28" s="159"/>
      <c r="AS28" s="158"/>
      <c r="AT28" s="159"/>
      <c r="AU28" s="158"/>
      <c r="AV28" s="160"/>
      <c r="AW28" s="170"/>
      <c r="AX28" s="159"/>
      <c r="AY28" s="158"/>
      <c r="AZ28" s="159"/>
      <c r="BA28" s="14"/>
    </row>
    <row r="29" spans="1:53" s="14" customFormat="1" ht="69.95" customHeight="1" thickBot="1" x14ac:dyDescent="0.25">
      <c r="A29" s="2"/>
      <c r="B29" s="110" t="s">
        <v>104</v>
      </c>
      <c r="C29" s="161"/>
      <c r="D29" s="162"/>
      <c r="E29" s="161"/>
      <c r="F29" s="162"/>
      <c r="G29" s="161"/>
      <c r="H29" s="162"/>
      <c r="I29" s="161"/>
      <c r="J29" s="162"/>
      <c r="K29" s="161"/>
      <c r="L29" s="162"/>
      <c r="M29" s="161"/>
      <c r="N29" s="162"/>
      <c r="O29" s="161"/>
      <c r="P29" s="162"/>
      <c r="Q29" s="161"/>
      <c r="R29" s="162"/>
      <c r="S29" s="705"/>
      <c r="T29" s="110" t="s">
        <v>256</v>
      </c>
      <c r="U29" s="161"/>
      <c r="V29" s="162"/>
      <c r="W29" s="161"/>
      <c r="X29" s="162"/>
      <c r="Y29" s="161"/>
      <c r="Z29" s="162"/>
      <c r="AA29" s="161"/>
      <c r="AB29" s="162"/>
      <c r="AC29" s="705"/>
      <c r="AD29" s="110" t="s">
        <v>104</v>
      </c>
      <c r="AE29" s="161"/>
      <c r="AF29" s="162"/>
      <c r="AG29" s="161"/>
      <c r="AH29" s="162"/>
      <c r="AI29" s="161"/>
      <c r="AJ29" s="162"/>
      <c r="AK29" s="161"/>
      <c r="AL29" s="162"/>
      <c r="AM29" s="161"/>
      <c r="AN29" s="162"/>
      <c r="AO29" s="161"/>
      <c r="AP29" s="162"/>
      <c r="AQ29" s="161"/>
      <c r="AR29" s="162"/>
      <c r="AS29" s="161"/>
      <c r="AT29" s="162"/>
      <c r="AU29" s="161"/>
      <c r="AV29" s="163"/>
      <c r="AW29" s="171"/>
      <c r="AX29" s="162"/>
      <c r="AY29" s="161"/>
      <c r="AZ29" s="162"/>
    </row>
    <row r="30" spans="1:53" x14ac:dyDescent="0.2">
      <c r="S30" s="20"/>
      <c r="AC30" s="20"/>
    </row>
    <row r="31" spans="1:53" s="21" customFormat="1" ht="15.95" customHeight="1" x14ac:dyDescent="0.2">
      <c r="A31" s="19"/>
      <c r="B31" s="22" t="s">
        <v>101</v>
      </c>
      <c r="S31" s="79"/>
      <c r="T31" s="22" t="s">
        <v>101</v>
      </c>
      <c r="AC31" s="79"/>
      <c r="AD31" s="22" t="s">
        <v>101</v>
      </c>
    </row>
    <row r="32" spans="1:53" s="100" customFormat="1" ht="15.75" customHeight="1" x14ac:dyDescent="0.2">
      <c r="A32" s="96"/>
      <c r="B32" s="55" t="s">
        <v>110</v>
      </c>
      <c r="C32" s="97"/>
      <c r="D32" s="97"/>
      <c r="E32" s="97"/>
      <c r="F32" s="97"/>
      <c r="G32" s="97"/>
      <c r="H32" s="97"/>
      <c r="I32" s="97"/>
      <c r="J32" s="97"/>
      <c r="K32" s="97"/>
      <c r="L32" s="97"/>
      <c r="M32" s="97"/>
      <c r="N32" s="97"/>
      <c r="O32" s="97"/>
      <c r="P32" s="97"/>
      <c r="Q32" s="97"/>
      <c r="R32" s="97"/>
      <c r="S32" s="97"/>
      <c r="T32" s="55" t="s">
        <v>110</v>
      </c>
      <c r="U32" s="97"/>
      <c r="V32" s="97"/>
      <c r="W32" s="97"/>
      <c r="X32" s="97"/>
      <c r="Y32" s="97"/>
      <c r="Z32" s="97"/>
      <c r="AA32" s="97"/>
      <c r="AB32" s="97"/>
      <c r="AC32" s="97"/>
      <c r="AD32" s="55" t="s">
        <v>110</v>
      </c>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2:52" ht="14.25" customHeight="1" x14ac:dyDescent="0.2">
      <c r="B33" s="51" t="s">
        <v>670</v>
      </c>
      <c r="C33" s="51"/>
      <c r="D33" s="51"/>
      <c r="E33" s="51"/>
      <c r="F33" s="51"/>
      <c r="G33" s="51"/>
      <c r="H33" s="51"/>
      <c r="I33" s="51"/>
      <c r="J33" s="51"/>
      <c r="K33" s="51"/>
      <c r="L33" s="51"/>
      <c r="M33" s="51"/>
      <c r="N33" s="51"/>
      <c r="O33" s="51"/>
      <c r="P33" s="51"/>
      <c r="Q33" s="51"/>
      <c r="R33" s="51"/>
      <c r="S33" s="51"/>
      <c r="T33" s="94" t="s">
        <v>341</v>
      </c>
      <c r="U33" s="51"/>
      <c r="V33" s="51"/>
      <c r="W33" s="51"/>
      <c r="X33" s="51"/>
      <c r="Y33" s="51"/>
      <c r="Z33" s="51"/>
      <c r="AA33" s="51"/>
      <c r="AB33" s="51"/>
      <c r="AC33" s="51"/>
      <c r="AD33" s="51" t="s">
        <v>352</v>
      </c>
      <c r="AE33" s="51"/>
      <c r="AF33" s="51"/>
      <c r="AG33" s="51"/>
      <c r="AH33" s="51"/>
      <c r="AI33" s="51"/>
      <c r="AJ33" s="51"/>
      <c r="AK33" s="51"/>
      <c r="AL33" s="51"/>
      <c r="AM33" s="51"/>
      <c r="AN33" s="51"/>
      <c r="AO33" s="51"/>
      <c r="AP33" s="51"/>
      <c r="AQ33" s="51"/>
      <c r="AR33" s="51"/>
      <c r="AS33" s="51"/>
      <c r="AT33" s="51"/>
      <c r="AU33" s="51"/>
      <c r="AV33" s="51"/>
      <c r="AW33" s="51"/>
      <c r="AX33" s="51"/>
      <c r="AY33" s="51"/>
      <c r="AZ33" s="51"/>
    </row>
    <row r="34" spans="2:52" x14ac:dyDescent="0.2">
      <c r="B34" s="51" t="s">
        <v>671</v>
      </c>
      <c r="C34" s="56"/>
      <c r="D34" s="56"/>
      <c r="E34" s="56"/>
      <c r="F34" s="56"/>
      <c r="G34" s="56"/>
      <c r="H34" s="56"/>
      <c r="I34" s="56"/>
      <c r="J34" s="56"/>
      <c r="K34" s="56"/>
      <c r="L34" s="56"/>
      <c r="M34" s="56"/>
      <c r="N34" s="56"/>
      <c r="O34" s="56"/>
      <c r="P34" s="56"/>
      <c r="Q34" s="56"/>
      <c r="R34" s="56"/>
      <c r="S34" s="56"/>
      <c r="T34" s="51" t="s">
        <v>336</v>
      </c>
      <c r="U34" s="56"/>
      <c r="V34" s="56"/>
      <c r="W34" s="56"/>
      <c r="X34" s="56"/>
      <c r="Y34" s="56"/>
      <c r="Z34" s="56"/>
      <c r="AA34" s="56"/>
      <c r="AB34" s="56"/>
      <c r="AC34" s="56"/>
      <c r="AD34" s="94" t="s">
        <v>662</v>
      </c>
      <c r="AE34" s="56"/>
      <c r="AF34" s="56"/>
      <c r="AG34" s="56"/>
      <c r="AH34" s="56"/>
      <c r="AI34" s="56"/>
      <c r="AJ34" s="56"/>
      <c r="AK34" s="56"/>
      <c r="AL34" s="56"/>
      <c r="AM34" s="56"/>
      <c r="AN34" s="56"/>
      <c r="AO34" s="56"/>
      <c r="AP34" s="56"/>
      <c r="AQ34" s="56"/>
      <c r="AR34" s="56"/>
      <c r="AS34" s="56"/>
      <c r="AT34" s="56"/>
      <c r="AU34" s="56"/>
      <c r="AV34" s="56"/>
      <c r="AW34" s="56"/>
      <c r="AX34" s="56"/>
      <c r="AY34" s="56"/>
      <c r="AZ34" s="56"/>
    </row>
    <row r="35" spans="2:52" x14ac:dyDescent="0.2">
      <c r="B35" s="51" t="s">
        <v>672</v>
      </c>
      <c r="C35" s="56"/>
      <c r="D35" s="56"/>
      <c r="E35" s="56"/>
      <c r="F35" s="56"/>
      <c r="G35" s="56"/>
      <c r="H35" s="56"/>
      <c r="I35" s="56"/>
      <c r="J35" s="56"/>
      <c r="K35" s="56"/>
      <c r="L35" s="56"/>
      <c r="M35" s="56"/>
      <c r="N35" s="56"/>
      <c r="O35" s="56"/>
      <c r="P35" s="56"/>
      <c r="Q35" s="56"/>
      <c r="R35" s="56"/>
      <c r="S35" s="56"/>
      <c r="T35" s="401" t="s">
        <v>347</v>
      </c>
      <c r="U35" s="56"/>
      <c r="V35" s="56"/>
      <c r="W35" s="56"/>
      <c r="X35" s="56"/>
      <c r="Y35" s="56"/>
      <c r="Z35" s="56"/>
      <c r="AA35" s="56"/>
      <c r="AB35" s="56"/>
      <c r="AC35" s="56"/>
      <c r="AD35" s="94" t="s">
        <v>137</v>
      </c>
      <c r="AE35" s="56"/>
      <c r="AF35" s="56"/>
      <c r="AG35" s="56"/>
      <c r="AH35" s="56"/>
      <c r="AI35" s="56"/>
      <c r="AJ35" s="56"/>
      <c r="AK35" s="56"/>
      <c r="AL35" s="56"/>
      <c r="AM35" s="56"/>
      <c r="AN35" s="56"/>
      <c r="AO35" s="56"/>
      <c r="AP35" s="56"/>
      <c r="AQ35" s="56"/>
      <c r="AR35" s="56"/>
      <c r="AS35" s="56"/>
      <c r="AT35" s="56"/>
      <c r="AU35" s="56"/>
      <c r="AV35" s="56"/>
      <c r="AW35" s="56"/>
      <c r="AX35" s="56"/>
      <c r="AY35" s="56"/>
      <c r="AZ35" s="56"/>
    </row>
    <row r="36" spans="2:52" x14ac:dyDescent="0.2">
      <c r="B36" s="94"/>
      <c r="C36" s="56"/>
      <c r="D36" s="56"/>
      <c r="E36" s="56"/>
      <c r="F36" s="56"/>
      <c r="G36" s="56"/>
      <c r="H36" s="56"/>
      <c r="I36" s="56"/>
      <c r="J36" s="56"/>
      <c r="K36" s="56"/>
      <c r="L36" s="56"/>
      <c r="M36" s="56"/>
      <c r="N36" s="56"/>
      <c r="O36" s="56"/>
      <c r="P36" s="56"/>
      <c r="Q36" s="56"/>
      <c r="R36" s="56"/>
      <c r="S36" s="56"/>
      <c r="T36" s="94" t="s">
        <v>345</v>
      </c>
      <c r="U36" s="56"/>
      <c r="V36" s="56"/>
      <c r="W36" s="56"/>
      <c r="X36" s="56"/>
      <c r="Y36" s="56"/>
      <c r="Z36" s="56"/>
      <c r="AA36" s="56"/>
      <c r="AB36" s="56"/>
      <c r="AC36" s="56"/>
      <c r="AD36" s="94"/>
      <c r="AE36" s="56"/>
      <c r="AF36" s="56"/>
      <c r="AG36" s="56"/>
      <c r="AH36" s="56"/>
      <c r="AI36" s="56"/>
      <c r="AJ36" s="56"/>
      <c r="AK36" s="56"/>
      <c r="AL36" s="56"/>
      <c r="AM36" s="56"/>
      <c r="AN36" s="56"/>
      <c r="AO36" s="56"/>
      <c r="AP36" s="56"/>
      <c r="AQ36" s="56"/>
      <c r="AR36" s="56"/>
      <c r="AS36" s="56"/>
      <c r="AT36" s="56"/>
      <c r="AU36" s="56"/>
      <c r="AV36" s="56"/>
      <c r="AW36" s="56"/>
      <c r="AX36" s="56"/>
      <c r="AY36" s="56"/>
      <c r="AZ36" s="56"/>
    </row>
    <row r="37" spans="2:52" x14ac:dyDescent="0.2">
      <c r="C37" s="56"/>
      <c r="D37" s="56"/>
      <c r="E37" s="56"/>
      <c r="F37" s="56"/>
      <c r="G37" s="56"/>
      <c r="H37" s="56"/>
      <c r="I37" s="56"/>
      <c r="J37" s="56"/>
      <c r="K37" s="56"/>
      <c r="L37" s="56"/>
      <c r="M37" s="56"/>
      <c r="N37" s="56"/>
      <c r="O37" s="56"/>
      <c r="P37" s="56"/>
      <c r="Q37" s="56"/>
      <c r="R37" s="56"/>
      <c r="S37" s="56"/>
      <c r="T37" s="94" t="s">
        <v>346</v>
      </c>
      <c r="U37" s="56"/>
      <c r="V37" s="56"/>
      <c r="W37" s="56"/>
      <c r="X37" s="56"/>
      <c r="Y37" s="56"/>
      <c r="Z37" s="56"/>
      <c r="AA37" s="56"/>
      <c r="AB37" s="56"/>
      <c r="AC37" s="56"/>
      <c r="AD37" s="51"/>
      <c r="AE37" s="56"/>
      <c r="AF37" s="56"/>
      <c r="AG37" s="56"/>
      <c r="AH37" s="56"/>
      <c r="AI37" s="56"/>
      <c r="AJ37" s="56"/>
      <c r="AK37" s="56"/>
      <c r="AL37" s="56"/>
      <c r="AM37" s="56"/>
      <c r="AN37" s="56"/>
      <c r="AO37" s="56"/>
      <c r="AP37" s="56"/>
      <c r="AQ37" s="56"/>
      <c r="AR37" s="56"/>
      <c r="AS37" s="56"/>
      <c r="AT37" s="56"/>
      <c r="AU37" s="56"/>
      <c r="AV37" s="56"/>
      <c r="AW37" s="56"/>
      <c r="AX37" s="56"/>
      <c r="AY37" s="56"/>
      <c r="AZ37" s="56"/>
    </row>
    <row r="38" spans="2:52" x14ac:dyDescent="0.2">
      <c r="C38" s="56"/>
      <c r="D38" s="56"/>
      <c r="E38" s="56"/>
      <c r="F38" s="56"/>
      <c r="G38" s="56"/>
      <c r="H38" s="56"/>
      <c r="I38" s="56"/>
      <c r="J38" s="56"/>
      <c r="K38" s="56"/>
      <c r="L38" s="56"/>
      <c r="M38" s="56"/>
      <c r="N38" s="56"/>
      <c r="O38" s="56"/>
      <c r="P38" s="56"/>
      <c r="Q38" s="56"/>
      <c r="R38" s="56"/>
      <c r="S38" s="56"/>
      <c r="T38" s="51"/>
      <c r="U38" s="56"/>
      <c r="V38" s="56"/>
      <c r="W38" s="56"/>
      <c r="X38" s="56"/>
      <c r="Y38" s="56"/>
      <c r="Z38" s="56"/>
      <c r="AA38" s="56"/>
      <c r="AB38" s="56"/>
      <c r="AC38" s="56"/>
      <c r="AD38" s="51"/>
      <c r="AE38" s="56"/>
      <c r="AF38" s="56"/>
      <c r="AG38" s="56"/>
      <c r="AH38" s="56"/>
      <c r="AI38" s="56"/>
      <c r="AJ38" s="56"/>
      <c r="AK38" s="56"/>
      <c r="AL38" s="56"/>
      <c r="AM38" s="56"/>
      <c r="AN38" s="56"/>
      <c r="AO38" s="56"/>
      <c r="AP38" s="56"/>
      <c r="AQ38" s="56"/>
      <c r="AR38" s="56"/>
      <c r="AS38" s="56"/>
      <c r="AT38" s="56"/>
      <c r="AU38" s="56"/>
      <c r="AV38" s="56"/>
      <c r="AW38" s="56"/>
      <c r="AX38" s="56"/>
      <c r="AY38" s="56"/>
      <c r="AZ38" s="56"/>
    </row>
    <row r="39" spans="2:52" ht="14.25" customHeight="1" x14ac:dyDescent="0.2">
      <c r="C39" s="56"/>
      <c r="D39" s="56"/>
      <c r="E39" s="56"/>
      <c r="F39" s="56"/>
      <c r="G39" s="56"/>
      <c r="H39" s="56"/>
      <c r="I39" s="56"/>
      <c r="J39" s="56"/>
      <c r="K39" s="56"/>
      <c r="L39" s="56"/>
      <c r="M39" s="56"/>
      <c r="N39" s="56"/>
      <c r="O39" s="56"/>
      <c r="P39" s="56"/>
      <c r="Q39" s="56"/>
      <c r="R39" s="56"/>
      <c r="S39" s="56"/>
      <c r="U39" s="56"/>
      <c r="V39" s="56"/>
      <c r="W39" s="56"/>
      <c r="X39" s="56"/>
      <c r="Y39" s="56"/>
      <c r="Z39" s="56"/>
      <c r="AA39" s="56"/>
      <c r="AB39" s="56"/>
      <c r="AC39" s="56"/>
      <c r="AE39" s="56"/>
      <c r="AF39" s="56"/>
      <c r="AG39" s="56"/>
      <c r="AH39" s="56"/>
      <c r="AI39" s="56"/>
      <c r="AJ39" s="56"/>
      <c r="AK39" s="56"/>
      <c r="AL39" s="56"/>
      <c r="AM39" s="56"/>
      <c r="AN39" s="56"/>
      <c r="AO39" s="56"/>
      <c r="AP39" s="56"/>
      <c r="AQ39" s="56"/>
      <c r="AR39" s="56"/>
      <c r="AS39" s="56"/>
      <c r="AT39" s="56"/>
      <c r="AU39" s="56"/>
      <c r="AV39" s="56"/>
      <c r="AW39" s="56"/>
      <c r="AX39" s="56"/>
      <c r="AY39" s="56"/>
      <c r="AZ39" s="56"/>
    </row>
    <row r="40" spans="2:52" x14ac:dyDescent="0.2">
      <c r="C40" s="56"/>
      <c r="D40" s="56"/>
      <c r="E40" s="56"/>
      <c r="F40" s="56"/>
      <c r="G40" s="56"/>
      <c r="H40" s="56"/>
      <c r="I40" s="56"/>
      <c r="J40" s="56"/>
      <c r="K40" s="56"/>
      <c r="L40" s="56"/>
      <c r="M40" s="56"/>
      <c r="N40" s="56"/>
      <c r="O40" s="56"/>
      <c r="P40" s="56"/>
      <c r="Q40" s="56"/>
      <c r="R40" s="56"/>
      <c r="S40" s="56"/>
      <c r="U40" s="56"/>
      <c r="V40" s="56"/>
      <c r="W40" s="56"/>
      <c r="X40" s="56"/>
      <c r="Y40" s="56"/>
      <c r="Z40" s="56"/>
      <c r="AA40" s="56"/>
      <c r="AB40" s="56"/>
      <c r="AC40" s="56"/>
      <c r="AE40" s="56"/>
      <c r="AF40" s="56"/>
      <c r="AG40" s="56"/>
      <c r="AH40" s="56"/>
      <c r="AI40" s="56"/>
      <c r="AJ40" s="56"/>
      <c r="AK40" s="56"/>
      <c r="AL40" s="56"/>
      <c r="AM40" s="56"/>
      <c r="AN40" s="56"/>
      <c r="AO40" s="56"/>
      <c r="AP40" s="56"/>
      <c r="AQ40" s="56"/>
      <c r="AR40" s="56"/>
      <c r="AS40" s="56"/>
      <c r="AT40" s="56"/>
      <c r="AU40" s="56"/>
      <c r="AV40" s="56"/>
      <c r="AW40" s="56"/>
      <c r="AX40" s="56"/>
      <c r="AY40" s="56"/>
      <c r="AZ40" s="56"/>
    </row>
    <row r="41" spans="2:52" x14ac:dyDescent="0.2">
      <c r="C41" s="56"/>
      <c r="D41" s="56"/>
      <c r="E41" s="56"/>
      <c r="F41" s="56"/>
      <c r="G41" s="56"/>
      <c r="H41" s="56"/>
      <c r="I41" s="56"/>
      <c r="J41" s="56"/>
      <c r="K41" s="56"/>
      <c r="L41" s="56"/>
      <c r="M41" s="56"/>
      <c r="N41" s="56"/>
      <c r="O41" s="56"/>
      <c r="P41" s="56"/>
      <c r="Q41" s="56"/>
      <c r="R41" s="56"/>
      <c r="S41" s="56"/>
      <c r="U41" s="56"/>
      <c r="V41" s="56"/>
      <c r="W41" s="56"/>
      <c r="X41" s="56"/>
      <c r="Y41" s="56"/>
      <c r="Z41" s="56"/>
      <c r="AA41" s="56"/>
      <c r="AB41" s="56"/>
      <c r="AC41" s="56"/>
      <c r="AE41" s="56"/>
      <c r="AF41" s="56"/>
      <c r="AG41" s="56"/>
      <c r="AH41" s="56"/>
      <c r="AI41" s="56"/>
      <c r="AJ41" s="56"/>
      <c r="AK41" s="56"/>
      <c r="AL41" s="56"/>
      <c r="AM41" s="56"/>
      <c r="AN41" s="56"/>
      <c r="AO41" s="56"/>
      <c r="AP41" s="56"/>
      <c r="AQ41" s="56"/>
      <c r="AR41" s="56"/>
      <c r="AS41" s="56"/>
      <c r="AT41" s="56"/>
      <c r="AU41" s="56"/>
      <c r="AV41" s="56"/>
      <c r="AW41" s="56"/>
      <c r="AX41" s="56"/>
      <c r="AY41" s="56"/>
      <c r="AZ41" s="56"/>
    </row>
    <row r="42" spans="2:52" ht="14.25" customHeight="1" x14ac:dyDescent="0.2">
      <c r="C42" s="51"/>
      <c r="D42" s="51"/>
      <c r="E42" s="51"/>
      <c r="F42" s="51"/>
      <c r="G42" s="51"/>
      <c r="H42" s="51"/>
      <c r="I42" s="51"/>
      <c r="J42" s="51"/>
      <c r="K42" s="51"/>
      <c r="L42" s="51"/>
      <c r="M42" s="51"/>
      <c r="N42" s="51"/>
      <c r="O42" s="51"/>
      <c r="P42" s="51"/>
      <c r="Q42" s="51"/>
      <c r="R42" s="51"/>
      <c r="S42" s="51"/>
      <c r="U42" s="51"/>
      <c r="V42" s="51"/>
      <c r="W42" s="51"/>
      <c r="X42" s="51"/>
      <c r="Y42" s="51"/>
      <c r="Z42" s="51"/>
      <c r="AA42" s="51"/>
      <c r="AB42" s="51"/>
      <c r="AC42" s="51"/>
      <c r="AE42" s="51"/>
      <c r="AF42" s="51"/>
      <c r="AG42" s="51"/>
      <c r="AH42" s="51"/>
      <c r="AI42" s="51"/>
      <c r="AJ42" s="51"/>
      <c r="AK42" s="51"/>
      <c r="AL42" s="51"/>
      <c r="AM42" s="51"/>
      <c r="AN42" s="51"/>
      <c r="AO42" s="51"/>
      <c r="AP42" s="51"/>
      <c r="AQ42" s="51"/>
      <c r="AR42" s="51"/>
      <c r="AS42" s="51"/>
      <c r="AT42" s="51"/>
      <c r="AU42" s="51"/>
      <c r="AV42" s="51"/>
      <c r="AW42" s="51"/>
      <c r="AX42" s="51"/>
      <c r="AY42" s="51"/>
      <c r="AZ42" s="51"/>
    </row>
    <row r="43" spans="2:52" x14ac:dyDescent="0.2">
      <c r="C43" s="51"/>
      <c r="D43" s="51"/>
      <c r="E43" s="51"/>
      <c r="F43" s="51"/>
      <c r="G43" s="51"/>
      <c r="H43" s="51"/>
      <c r="I43" s="51"/>
      <c r="J43" s="51"/>
      <c r="K43" s="51"/>
      <c r="L43" s="51"/>
      <c r="M43" s="51"/>
      <c r="N43" s="51"/>
      <c r="O43" s="51"/>
      <c r="P43" s="51"/>
      <c r="Q43" s="51"/>
      <c r="R43" s="51"/>
      <c r="S43" s="51"/>
      <c r="U43" s="51"/>
      <c r="V43" s="51"/>
      <c r="W43" s="51"/>
      <c r="X43" s="51"/>
      <c r="Y43" s="51"/>
      <c r="Z43" s="51"/>
      <c r="AA43" s="51"/>
      <c r="AB43" s="51"/>
      <c r="AC43" s="51"/>
      <c r="AE43" s="51"/>
      <c r="AF43" s="51"/>
      <c r="AG43" s="51"/>
      <c r="AH43" s="51"/>
      <c r="AI43" s="51"/>
      <c r="AJ43" s="51"/>
      <c r="AK43" s="51"/>
      <c r="AL43" s="51"/>
      <c r="AM43" s="51"/>
      <c r="AN43" s="51"/>
      <c r="AO43" s="51"/>
      <c r="AP43" s="51"/>
      <c r="AQ43" s="51"/>
      <c r="AR43" s="51"/>
      <c r="AS43" s="51"/>
      <c r="AT43" s="51"/>
      <c r="AU43" s="51"/>
      <c r="AV43" s="51"/>
      <c r="AW43" s="51"/>
      <c r="AX43" s="51"/>
      <c r="AY43" s="51"/>
      <c r="AZ43" s="51"/>
    </row>
    <row r="44" spans="2:52" ht="14.25" customHeight="1" x14ac:dyDescent="0.2">
      <c r="C44" s="51"/>
      <c r="D44" s="51"/>
      <c r="E44" s="51"/>
      <c r="F44" s="51"/>
      <c r="G44" s="51"/>
      <c r="H44" s="51"/>
      <c r="I44" s="51"/>
      <c r="J44" s="51"/>
      <c r="K44" s="51"/>
      <c r="L44" s="51"/>
      <c r="M44" s="51"/>
      <c r="N44" s="51"/>
      <c r="O44" s="51"/>
      <c r="P44" s="51"/>
      <c r="Q44" s="51"/>
      <c r="R44" s="51"/>
      <c r="S44" s="51"/>
      <c r="U44" s="51"/>
      <c r="V44" s="51"/>
      <c r="W44" s="51"/>
      <c r="X44" s="51"/>
      <c r="Y44" s="51"/>
      <c r="Z44" s="51"/>
      <c r="AA44" s="51"/>
      <c r="AB44" s="51"/>
      <c r="AC44" s="51"/>
      <c r="AE44" s="51"/>
      <c r="AF44" s="51"/>
      <c r="AG44" s="51"/>
      <c r="AH44" s="51"/>
      <c r="AI44" s="51"/>
      <c r="AJ44" s="51"/>
      <c r="AK44" s="51"/>
      <c r="AL44" s="51"/>
      <c r="AM44" s="51"/>
      <c r="AN44" s="51"/>
      <c r="AO44" s="51"/>
      <c r="AP44" s="51"/>
      <c r="AQ44" s="51"/>
      <c r="AR44" s="51"/>
      <c r="AS44" s="51"/>
      <c r="AT44" s="51"/>
      <c r="AU44" s="51"/>
      <c r="AV44" s="51"/>
      <c r="AW44" s="51"/>
      <c r="AX44" s="51"/>
      <c r="AY44" s="51"/>
      <c r="AZ44" s="51"/>
    </row>
    <row r="45" spans="2:52" ht="14.25" customHeight="1" x14ac:dyDescent="0.2">
      <c r="C45" s="51"/>
      <c r="D45" s="51"/>
      <c r="E45" s="51"/>
      <c r="F45" s="51"/>
      <c r="G45" s="51"/>
      <c r="H45" s="51"/>
      <c r="I45" s="51"/>
      <c r="J45" s="51"/>
      <c r="K45" s="51"/>
      <c r="L45" s="51"/>
      <c r="M45" s="51"/>
      <c r="N45" s="51"/>
      <c r="O45" s="51"/>
      <c r="P45" s="51"/>
      <c r="Q45" s="51"/>
      <c r="R45" s="51"/>
      <c r="S45" s="51"/>
      <c r="U45" s="51"/>
      <c r="V45" s="51"/>
      <c r="W45" s="51"/>
      <c r="X45" s="51"/>
      <c r="Y45" s="51"/>
      <c r="Z45" s="51"/>
      <c r="AA45" s="51"/>
      <c r="AB45" s="51"/>
      <c r="AC45" s="51"/>
      <c r="AE45" s="51"/>
      <c r="AF45" s="51"/>
      <c r="AG45" s="51"/>
      <c r="AH45" s="51"/>
      <c r="AI45" s="51"/>
      <c r="AJ45" s="51"/>
      <c r="AK45" s="51"/>
      <c r="AL45" s="51"/>
      <c r="AM45" s="51"/>
      <c r="AN45" s="51"/>
      <c r="AO45" s="51"/>
      <c r="AP45" s="51"/>
      <c r="AQ45" s="51"/>
      <c r="AR45" s="51"/>
      <c r="AS45" s="51"/>
      <c r="AT45" s="51"/>
      <c r="AU45" s="51"/>
      <c r="AV45" s="51"/>
      <c r="AW45" s="51"/>
      <c r="AX45" s="51"/>
      <c r="AY45" s="51"/>
      <c r="AZ45" s="51"/>
    </row>
    <row r="46" spans="2:52" x14ac:dyDescent="0.2">
      <c r="C46" s="56"/>
      <c r="D46" s="56"/>
      <c r="E46" s="56"/>
      <c r="F46" s="56"/>
      <c r="G46" s="56"/>
      <c r="H46" s="56"/>
      <c r="I46" s="56"/>
      <c r="J46" s="56"/>
      <c r="K46" s="56"/>
      <c r="L46" s="56"/>
      <c r="M46" s="56"/>
      <c r="N46" s="56"/>
      <c r="O46" s="56"/>
      <c r="P46" s="56"/>
      <c r="Q46" s="56"/>
      <c r="R46" s="56"/>
      <c r="S46" s="56"/>
      <c r="U46" s="56"/>
      <c r="V46" s="56"/>
      <c r="W46" s="56"/>
      <c r="X46" s="56"/>
      <c r="Y46" s="56"/>
      <c r="Z46" s="56"/>
      <c r="AA46" s="56"/>
      <c r="AB46" s="56"/>
      <c r="AC46" s="56"/>
      <c r="AE46" s="56"/>
      <c r="AF46" s="56"/>
      <c r="AG46" s="56"/>
      <c r="AH46" s="56"/>
      <c r="AI46" s="56"/>
      <c r="AJ46" s="56"/>
      <c r="AK46" s="56"/>
      <c r="AL46" s="56"/>
      <c r="AM46" s="56"/>
      <c r="AN46" s="56"/>
      <c r="AO46" s="56"/>
      <c r="AP46" s="56"/>
      <c r="AQ46" s="56"/>
      <c r="AR46" s="56"/>
      <c r="AS46" s="56"/>
      <c r="AT46" s="56"/>
      <c r="AU46" s="56"/>
      <c r="AV46" s="56"/>
      <c r="AW46" s="56"/>
      <c r="AX46" s="56"/>
      <c r="AY46" s="56"/>
      <c r="AZ46" s="56"/>
    </row>
    <row r="47" spans="2:52" x14ac:dyDescent="0.2">
      <c r="C47" s="56"/>
      <c r="D47" s="56"/>
      <c r="E47" s="56"/>
      <c r="F47" s="56"/>
      <c r="G47" s="56"/>
      <c r="H47" s="56"/>
      <c r="I47" s="56"/>
      <c r="J47" s="56"/>
      <c r="K47" s="56"/>
      <c r="L47" s="56"/>
      <c r="M47" s="56"/>
      <c r="N47" s="56"/>
      <c r="O47" s="56"/>
      <c r="P47" s="56"/>
      <c r="Q47" s="56"/>
      <c r="R47" s="56"/>
      <c r="S47" s="56"/>
      <c r="U47" s="56"/>
      <c r="V47" s="56"/>
      <c r="W47" s="56"/>
      <c r="X47" s="56"/>
      <c r="Y47" s="56"/>
      <c r="Z47" s="56"/>
      <c r="AA47" s="56"/>
      <c r="AB47" s="56"/>
      <c r="AC47" s="56"/>
      <c r="AE47" s="56"/>
      <c r="AF47" s="56"/>
      <c r="AG47" s="56"/>
      <c r="AH47" s="56"/>
      <c r="AI47" s="56"/>
      <c r="AJ47" s="56"/>
      <c r="AK47" s="56"/>
      <c r="AL47" s="56"/>
      <c r="AM47" s="56"/>
      <c r="AN47" s="56"/>
      <c r="AO47" s="56"/>
      <c r="AP47" s="56"/>
      <c r="AQ47" s="56"/>
      <c r="AR47" s="56"/>
      <c r="AS47" s="56"/>
      <c r="AT47" s="56"/>
      <c r="AU47" s="56"/>
      <c r="AV47" s="56"/>
      <c r="AW47" s="56"/>
      <c r="AX47" s="56"/>
      <c r="AY47" s="56"/>
      <c r="AZ47" s="56"/>
    </row>
    <row r="48" spans="2:52" ht="14.25" customHeight="1" x14ac:dyDescent="0.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s="2" customFormat="1" ht="12" customHeight="1" x14ac:dyDescent="0.2">
      <c r="A49" s="3"/>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ht="14.25" customHeight="1" x14ac:dyDescent="0.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row>
    <row r="51" spans="1:52" ht="14.25" customHeight="1" x14ac:dyDescent="0.2"/>
    <row r="52" spans="1:52" ht="14.25" customHeight="1" x14ac:dyDescent="0.2"/>
    <row r="53" spans="1:52" ht="14.25" customHeight="1" x14ac:dyDescent="0.2"/>
    <row r="54" spans="1:52" ht="14.25" customHeight="1" x14ac:dyDescent="0.2"/>
    <row r="55" spans="1:52" ht="14.25" customHeight="1" x14ac:dyDescent="0.2"/>
    <row r="56" spans="1:52" ht="14.25" customHeight="1" x14ac:dyDescent="0.2"/>
    <row r="57" spans="1:52" ht="14.25" customHeight="1" x14ac:dyDescent="0.2"/>
    <row r="58" spans="1:52" ht="14.25" customHeight="1" x14ac:dyDescent="0.2"/>
    <row r="59" spans="1:52" ht="14.25" customHeight="1" x14ac:dyDescent="0.2"/>
    <row r="60" spans="1:52" ht="14.25" customHeight="1" x14ac:dyDescent="0.2"/>
    <row r="61" spans="1:52" ht="14.25" customHeight="1" x14ac:dyDescent="0.2"/>
    <row r="62" spans="1:52" ht="14.25" customHeight="1" x14ac:dyDescent="0.2"/>
    <row r="63" spans="1:52" ht="14.25" customHeight="1" x14ac:dyDescent="0.2"/>
    <row r="64" spans="1:5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row r="1020" ht="14.25" customHeight="1" x14ac:dyDescent="0.2"/>
    <row r="1021" ht="14.25" customHeight="1" x14ac:dyDescent="0.2"/>
    <row r="1022" ht="14.25" customHeight="1" x14ac:dyDescent="0.2"/>
    <row r="1023" ht="14.25" customHeight="1" x14ac:dyDescent="0.2"/>
    <row r="1024" ht="14.25" customHeight="1" x14ac:dyDescent="0.2"/>
    <row r="1025" ht="14.25" customHeight="1" x14ac:dyDescent="0.2"/>
    <row r="1026" ht="14.25" customHeight="1" x14ac:dyDescent="0.2"/>
    <row r="1027" ht="14.25" customHeight="1" x14ac:dyDescent="0.2"/>
    <row r="1028" ht="14.25" customHeight="1" x14ac:dyDescent="0.2"/>
    <row r="1029" ht="14.25" customHeight="1" x14ac:dyDescent="0.2"/>
    <row r="1030" ht="14.25" customHeight="1" x14ac:dyDescent="0.2"/>
    <row r="1031" ht="14.25" customHeight="1" x14ac:dyDescent="0.2"/>
    <row r="1032" ht="14.25" customHeight="1" x14ac:dyDescent="0.2"/>
    <row r="1033" ht="14.25" customHeight="1" x14ac:dyDescent="0.2"/>
    <row r="1034" ht="14.25" customHeight="1" x14ac:dyDescent="0.2"/>
    <row r="1035" ht="14.25" customHeight="1" x14ac:dyDescent="0.2"/>
    <row r="1036" ht="14.25" customHeight="1" x14ac:dyDescent="0.2"/>
    <row r="1037" ht="14.25" customHeight="1" x14ac:dyDescent="0.2"/>
    <row r="1038" ht="14.25" customHeight="1" x14ac:dyDescent="0.2"/>
    <row r="1039" ht="14.25" customHeight="1" x14ac:dyDescent="0.2"/>
    <row r="1040" ht="14.25" customHeight="1" x14ac:dyDescent="0.2"/>
    <row r="1041" ht="14.25" customHeight="1" x14ac:dyDescent="0.2"/>
    <row r="1042" ht="14.25" customHeight="1" x14ac:dyDescent="0.2"/>
    <row r="1043" ht="14.25" customHeight="1" x14ac:dyDescent="0.2"/>
    <row r="1044" ht="14.25" customHeight="1" x14ac:dyDescent="0.2"/>
    <row r="1045" ht="14.25" customHeight="1" x14ac:dyDescent="0.2"/>
    <row r="1046" ht="14.25" customHeight="1" x14ac:dyDescent="0.2"/>
    <row r="1047" ht="14.25" customHeight="1" x14ac:dyDescent="0.2"/>
    <row r="1048" ht="14.25" customHeight="1" x14ac:dyDescent="0.2"/>
    <row r="1049" ht="14.25" customHeight="1" x14ac:dyDescent="0.2"/>
    <row r="1050" ht="14.25" customHeight="1" x14ac:dyDescent="0.2"/>
    <row r="1051" ht="14.25" customHeight="1" x14ac:dyDescent="0.2"/>
    <row r="1052" ht="14.25" customHeight="1" x14ac:dyDescent="0.2"/>
    <row r="1053" ht="14.25" customHeight="1" x14ac:dyDescent="0.2"/>
    <row r="1054" ht="14.25" customHeight="1" x14ac:dyDescent="0.2"/>
    <row r="1055" ht="14.25" customHeight="1" x14ac:dyDescent="0.2"/>
    <row r="1056" ht="14.25" customHeight="1" x14ac:dyDescent="0.2"/>
    <row r="1057" ht="14.25" customHeight="1" x14ac:dyDescent="0.2"/>
    <row r="1058" ht="14.25" customHeight="1" x14ac:dyDescent="0.2"/>
    <row r="1059" ht="14.25" customHeight="1" x14ac:dyDescent="0.2"/>
    <row r="1060" ht="14.25" customHeight="1" x14ac:dyDescent="0.2"/>
    <row r="1061" ht="14.25" customHeight="1" x14ac:dyDescent="0.2"/>
    <row r="1062" ht="14.25" customHeight="1" x14ac:dyDescent="0.2"/>
    <row r="1063" ht="14.25" customHeight="1" x14ac:dyDescent="0.2"/>
    <row r="1064" ht="14.25" customHeight="1" x14ac:dyDescent="0.2"/>
    <row r="1065" ht="14.25" customHeight="1" x14ac:dyDescent="0.2"/>
    <row r="1066" ht="14.25" customHeight="1" x14ac:dyDescent="0.2"/>
    <row r="1067" ht="14.25" customHeight="1" x14ac:dyDescent="0.2"/>
    <row r="1068" ht="14.25" customHeight="1" x14ac:dyDescent="0.2"/>
    <row r="1069" ht="14.25" customHeight="1" x14ac:dyDescent="0.2"/>
    <row r="1070" ht="14.25" customHeight="1" x14ac:dyDescent="0.2"/>
    <row r="1071" ht="14.25" customHeight="1" x14ac:dyDescent="0.2"/>
    <row r="1072" ht="14.25" customHeight="1" x14ac:dyDescent="0.2"/>
    <row r="1073" ht="14.25" customHeight="1" x14ac:dyDescent="0.2"/>
    <row r="1074" ht="14.25" customHeight="1" x14ac:dyDescent="0.2"/>
    <row r="1075" ht="14.25" customHeight="1" x14ac:dyDescent="0.2"/>
    <row r="1076" ht="14.25" customHeight="1" x14ac:dyDescent="0.2"/>
    <row r="1077" ht="14.25" customHeight="1" x14ac:dyDescent="0.2"/>
    <row r="1078" ht="14.25" customHeight="1" x14ac:dyDescent="0.2"/>
    <row r="1079" ht="14.25" customHeight="1" x14ac:dyDescent="0.2"/>
    <row r="1080" ht="14.25" customHeight="1" x14ac:dyDescent="0.2"/>
    <row r="1081" ht="14.25" customHeight="1" x14ac:dyDescent="0.2"/>
    <row r="1082" ht="14.25" customHeight="1" x14ac:dyDescent="0.2"/>
    <row r="1083" ht="14.25" customHeight="1" x14ac:dyDescent="0.2"/>
    <row r="1084" ht="14.25" customHeight="1" x14ac:dyDescent="0.2"/>
    <row r="1085" ht="14.25" customHeight="1" x14ac:dyDescent="0.2"/>
    <row r="1086" ht="14.25" customHeight="1" x14ac:dyDescent="0.2"/>
    <row r="1087" ht="14.25" customHeight="1" x14ac:dyDescent="0.2"/>
    <row r="1088" ht="14.25" customHeight="1" x14ac:dyDescent="0.2"/>
    <row r="1089" ht="14.25" customHeight="1" x14ac:dyDescent="0.2"/>
    <row r="1090" ht="14.25" customHeight="1" x14ac:dyDescent="0.2"/>
    <row r="1091" ht="14.25" customHeight="1" x14ac:dyDescent="0.2"/>
    <row r="1092" ht="14.25" customHeight="1" x14ac:dyDescent="0.2"/>
    <row r="1093" ht="14.25" customHeight="1" x14ac:dyDescent="0.2"/>
    <row r="1094" ht="14.25" customHeight="1" x14ac:dyDescent="0.2"/>
    <row r="1095" ht="14.25" customHeight="1" x14ac:dyDescent="0.2"/>
    <row r="1096" ht="14.25" customHeight="1" x14ac:dyDescent="0.2"/>
    <row r="1097" ht="14.25" customHeight="1" x14ac:dyDescent="0.2"/>
    <row r="1098" ht="14.25" customHeight="1" x14ac:dyDescent="0.2"/>
    <row r="1099" ht="14.25" customHeight="1" x14ac:dyDescent="0.2"/>
    <row r="1100" ht="14.25" customHeight="1" x14ac:dyDescent="0.2"/>
    <row r="1101" ht="14.25" customHeight="1" x14ac:dyDescent="0.2"/>
    <row r="1102" ht="14.25" customHeight="1" x14ac:dyDescent="0.2"/>
    <row r="1103" ht="14.25" customHeight="1" x14ac:dyDescent="0.2"/>
    <row r="1104" ht="14.25" customHeight="1" x14ac:dyDescent="0.2"/>
    <row r="1105" ht="14.25" customHeight="1" x14ac:dyDescent="0.2"/>
    <row r="1106" ht="14.25" customHeight="1" x14ac:dyDescent="0.2"/>
    <row r="1107" ht="14.25" customHeight="1" x14ac:dyDescent="0.2"/>
    <row r="1108" ht="14.25" customHeight="1" x14ac:dyDescent="0.2"/>
    <row r="1109" ht="14.25" customHeight="1" x14ac:dyDescent="0.2"/>
    <row r="1110" ht="14.25" customHeight="1" x14ac:dyDescent="0.2"/>
    <row r="1111" ht="14.25" customHeight="1" x14ac:dyDescent="0.2"/>
    <row r="1112" ht="14.25" customHeight="1" x14ac:dyDescent="0.2"/>
    <row r="1113" ht="14.25" customHeight="1" x14ac:dyDescent="0.2"/>
    <row r="1114" ht="14.25" customHeight="1" x14ac:dyDescent="0.2"/>
    <row r="1115" ht="14.25" customHeight="1" x14ac:dyDescent="0.2"/>
    <row r="1116" ht="14.25" customHeight="1" x14ac:dyDescent="0.2"/>
    <row r="1117" ht="14.25" customHeight="1" x14ac:dyDescent="0.2"/>
    <row r="1118" ht="14.25" customHeight="1" x14ac:dyDescent="0.2"/>
    <row r="1119" ht="14.25" customHeight="1" x14ac:dyDescent="0.2"/>
    <row r="1120" ht="14.25" customHeight="1" x14ac:dyDescent="0.2"/>
    <row r="1121" ht="14.25" customHeight="1" x14ac:dyDescent="0.2"/>
    <row r="1122" ht="14.25" customHeight="1" x14ac:dyDescent="0.2"/>
    <row r="1123" ht="14.25" customHeight="1" x14ac:dyDescent="0.2"/>
    <row r="1124" ht="14.25" customHeight="1" x14ac:dyDescent="0.2"/>
    <row r="1125" ht="14.25" customHeight="1" x14ac:dyDescent="0.2"/>
    <row r="1126" ht="14.25" customHeight="1" x14ac:dyDescent="0.2"/>
    <row r="1127" ht="14.25" customHeight="1" x14ac:dyDescent="0.2"/>
    <row r="1128" ht="14.25" customHeight="1" x14ac:dyDescent="0.2"/>
    <row r="1129" ht="14.25" customHeight="1" x14ac:dyDescent="0.2"/>
    <row r="1130" ht="14.25" customHeight="1" x14ac:dyDescent="0.2"/>
    <row r="1131" ht="14.25" customHeight="1" x14ac:dyDescent="0.2"/>
    <row r="1132" ht="14.25" customHeight="1" x14ac:dyDescent="0.2"/>
    <row r="1133" ht="14.25" customHeight="1" x14ac:dyDescent="0.2"/>
    <row r="1134" ht="14.25" customHeight="1" x14ac:dyDescent="0.2"/>
    <row r="1135" ht="14.25" customHeight="1" x14ac:dyDescent="0.2"/>
    <row r="1136" ht="14.25" customHeight="1" x14ac:dyDescent="0.2"/>
    <row r="1137" ht="14.25" customHeight="1" x14ac:dyDescent="0.2"/>
    <row r="1138" ht="14.25" customHeight="1" x14ac:dyDescent="0.2"/>
    <row r="1139" ht="14.25" customHeight="1" x14ac:dyDescent="0.2"/>
    <row r="1140" ht="14.25" customHeight="1" x14ac:dyDescent="0.2"/>
    <row r="1141" ht="14.25" customHeight="1" x14ac:dyDescent="0.2"/>
    <row r="1142" ht="14.25" customHeight="1" x14ac:dyDescent="0.2"/>
    <row r="1143" ht="14.25" customHeight="1" x14ac:dyDescent="0.2"/>
    <row r="1144" ht="14.25" customHeight="1" x14ac:dyDescent="0.2"/>
    <row r="1145" ht="14.25" customHeight="1" x14ac:dyDescent="0.2"/>
    <row r="1146" ht="14.25" customHeight="1" x14ac:dyDescent="0.2"/>
    <row r="1147" ht="14.25" customHeight="1" x14ac:dyDescent="0.2"/>
    <row r="1148" ht="14.25" customHeight="1" x14ac:dyDescent="0.2"/>
    <row r="1149" ht="14.25" customHeight="1" x14ac:dyDescent="0.2"/>
    <row r="1150" ht="14.25" customHeight="1" x14ac:dyDescent="0.2"/>
    <row r="1151" ht="14.25" customHeight="1" x14ac:dyDescent="0.2"/>
    <row r="1152" ht="14.25" customHeight="1" x14ac:dyDescent="0.2"/>
    <row r="1153" ht="14.25" customHeight="1" x14ac:dyDescent="0.2"/>
    <row r="1154" ht="14.25" customHeight="1" x14ac:dyDescent="0.2"/>
    <row r="1155" ht="14.25" customHeight="1" x14ac:dyDescent="0.2"/>
    <row r="1156" ht="14.25" customHeight="1" x14ac:dyDescent="0.2"/>
    <row r="1157" ht="14.25" customHeight="1" x14ac:dyDescent="0.2"/>
    <row r="1158" ht="14.25" customHeight="1" x14ac:dyDescent="0.2"/>
    <row r="1159" ht="14.25" customHeight="1" x14ac:dyDescent="0.2"/>
    <row r="1160" ht="14.25" customHeight="1" x14ac:dyDescent="0.2"/>
    <row r="1161" ht="14.25" customHeight="1" x14ac:dyDescent="0.2"/>
    <row r="1162" ht="14.25" customHeight="1" x14ac:dyDescent="0.2"/>
    <row r="1163" ht="14.25" customHeight="1" x14ac:dyDescent="0.2"/>
    <row r="1164" ht="14.25" customHeight="1" x14ac:dyDescent="0.2"/>
    <row r="1165" ht="14.25" customHeight="1" x14ac:dyDescent="0.2"/>
    <row r="1166" ht="14.25" customHeight="1" x14ac:dyDescent="0.2"/>
    <row r="1167" ht="14.25" customHeight="1" x14ac:dyDescent="0.2"/>
    <row r="1168" ht="14.25" customHeight="1" x14ac:dyDescent="0.2"/>
    <row r="1169" ht="14.25" customHeight="1" x14ac:dyDescent="0.2"/>
    <row r="1170" ht="14.25" customHeight="1" x14ac:dyDescent="0.2"/>
    <row r="1171" ht="14.25" customHeight="1" x14ac:dyDescent="0.2"/>
    <row r="1172" ht="14.25" customHeight="1" x14ac:dyDescent="0.2"/>
    <row r="1173" ht="14.25" customHeight="1" x14ac:dyDescent="0.2"/>
    <row r="1174" ht="14.25" customHeight="1" x14ac:dyDescent="0.2"/>
    <row r="1175" ht="14.25" customHeight="1" x14ac:dyDescent="0.2"/>
    <row r="1176" ht="14.25" customHeight="1" x14ac:dyDescent="0.2"/>
    <row r="1177" ht="14.25" customHeight="1" x14ac:dyDescent="0.2"/>
    <row r="1178" ht="14.25" customHeight="1" x14ac:dyDescent="0.2"/>
    <row r="1179" ht="14.25" customHeight="1" x14ac:dyDescent="0.2"/>
    <row r="1180" ht="14.25" customHeight="1" x14ac:dyDescent="0.2"/>
    <row r="1181" ht="14.25" customHeight="1" x14ac:dyDescent="0.2"/>
    <row r="1182" ht="14.25" customHeight="1" x14ac:dyDescent="0.2"/>
    <row r="1183" ht="14.25" customHeight="1" x14ac:dyDescent="0.2"/>
    <row r="1184" ht="14.25" customHeight="1" x14ac:dyDescent="0.2"/>
    <row r="1185" ht="14.25" customHeight="1" x14ac:dyDescent="0.2"/>
    <row r="1186" ht="14.25" customHeight="1" x14ac:dyDescent="0.2"/>
    <row r="1187" ht="14.25" customHeight="1" x14ac:dyDescent="0.2"/>
    <row r="1188" ht="14.25" customHeight="1" x14ac:dyDescent="0.2"/>
    <row r="1189" ht="14.25" customHeight="1" x14ac:dyDescent="0.2"/>
    <row r="1190" ht="14.25" customHeight="1" x14ac:dyDescent="0.2"/>
    <row r="1191" ht="14.25" customHeight="1" x14ac:dyDescent="0.2"/>
    <row r="1192" ht="14.25" customHeight="1" x14ac:dyDescent="0.2"/>
    <row r="1193" ht="14.25" customHeight="1" x14ac:dyDescent="0.2"/>
    <row r="1194" ht="14.25" customHeight="1" x14ac:dyDescent="0.2"/>
    <row r="1195" ht="14.25" customHeight="1" x14ac:dyDescent="0.2"/>
    <row r="1196" ht="14.25" customHeight="1" x14ac:dyDescent="0.2"/>
    <row r="1197" ht="14.25" customHeight="1" x14ac:dyDescent="0.2"/>
    <row r="1198" ht="14.25" customHeight="1" x14ac:dyDescent="0.2"/>
    <row r="1199" ht="14.25" customHeight="1" x14ac:dyDescent="0.2"/>
    <row r="1200" ht="14.25" customHeight="1" x14ac:dyDescent="0.2"/>
    <row r="1201" ht="14.25" customHeight="1" x14ac:dyDescent="0.2"/>
    <row r="1202" ht="14.25" customHeight="1" x14ac:dyDescent="0.2"/>
    <row r="1203" ht="14.25" customHeight="1" x14ac:dyDescent="0.2"/>
    <row r="1204" ht="14.25" customHeight="1" x14ac:dyDescent="0.2"/>
    <row r="1205" ht="14.25" customHeight="1" x14ac:dyDescent="0.2"/>
    <row r="1206" ht="14.25" customHeight="1" x14ac:dyDescent="0.2"/>
    <row r="1207" ht="14.25" customHeight="1" x14ac:dyDescent="0.2"/>
    <row r="1208" ht="14.25" customHeight="1" x14ac:dyDescent="0.2"/>
    <row r="1209" ht="14.25" customHeight="1" x14ac:dyDescent="0.2"/>
    <row r="1210" ht="14.25" customHeight="1" x14ac:dyDescent="0.2"/>
    <row r="1211" ht="14.25" customHeight="1" x14ac:dyDescent="0.2"/>
    <row r="1212" ht="14.25" customHeight="1" x14ac:dyDescent="0.2"/>
    <row r="1213" ht="14.25" customHeight="1" x14ac:dyDescent="0.2"/>
    <row r="1214" ht="14.25" customHeight="1" x14ac:dyDescent="0.2"/>
    <row r="1215" ht="14.25" customHeight="1" x14ac:dyDescent="0.2"/>
    <row r="1216" ht="14.25" customHeight="1" x14ac:dyDescent="0.2"/>
    <row r="1217" ht="14.25" customHeight="1" x14ac:dyDescent="0.2"/>
    <row r="1218" ht="14.25" customHeight="1" x14ac:dyDescent="0.2"/>
    <row r="1219" ht="14.25" customHeight="1" x14ac:dyDescent="0.2"/>
    <row r="1220" ht="14.25" customHeight="1" x14ac:dyDescent="0.2"/>
    <row r="1221" ht="14.25" customHeight="1" x14ac:dyDescent="0.2"/>
    <row r="1222" ht="14.25" customHeight="1" x14ac:dyDescent="0.2"/>
    <row r="1223" ht="14.25" customHeight="1" x14ac:dyDescent="0.2"/>
    <row r="1224" ht="14.25" customHeight="1" x14ac:dyDescent="0.2"/>
    <row r="1225" ht="14.25" customHeight="1" x14ac:dyDescent="0.2"/>
    <row r="1226" ht="14.25" customHeight="1" x14ac:dyDescent="0.2"/>
    <row r="1227" ht="14.25" customHeight="1" x14ac:dyDescent="0.2"/>
    <row r="1228" ht="14.25" customHeight="1" x14ac:dyDescent="0.2"/>
    <row r="1229" ht="14.25" customHeight="1" x14ac:dyDescent="0.2"/>
    <row r="1230" ht="14.25" customHeight="1" x14ac:dyDescent="0.2"/>
    <row r="1231" ht="14.25" customHeight="1" x14ac:dyDescent="0.2"/>
    <row r="1232" ht="14.25" customHeight="1" x14ac:dyDescent="0.2"/>
    <row r="1233" ht="14.25" customHeight="1" x14ac:dyDescent="0.2"/>
    <row r="1234" ht="14.25" customHeight="1" x14ac:dyDescent="0.2"/>
    <row r="1235" ht="14.25" customHeight="1" x14ac:dyDescent="0.2"/>
    <row r="1236" ht="14.25" customHeight="1" x14ac:dyDescent="0.2"/>
    <row r="1237" ht="14.25" customHeight="1" x14ac:dyDescent="0.2"/>
    <row r="1238" ht="14.25" customHeight="1" x14ac:dyDescent="0.2"/>
    <row r="1239" ht="14.25" customHeight="1" x14ac:dyDescent="0.2"/>
    <row r="1240" ht="14.25" customHeight="1" x14ac:dyDescent="0.2"/>
    <row r="1241" ht="14.25" customHeight="1" x14ac:dyDescent="0.2"/>
    <row r="1242" ht="14.25" customHeight="1" x14ac:dyDescent="0.2"/>
    <row r="1243" ht="14.25" customHeight="1" x14ac:dyDescent="0.2"/>
    <row r="1244" ht="14.25" customHeight="1" x14ac:dyDescent="0.2"/>
    <row r="1245" ht="14.25" customHeight="1" x14ac:dyDescent="0.2"/>
    <row r="1246" ht="14.25" customHeight="1" x14ac:dyDescent="0.2"/>
    <row r="1247" ht="14.25" customHeight="1" x14ac:dyDescent="0.2"/>
    <row r="1248" ht="14.25" customHeight="1" x14ac:dyDescent="0.2"/>
    <row r="1249" ht="14.25" customHeight="1" x14ac:dyDescent="0.2"/>
    <row r="1250" ht="14.25" customHeight="1" x14ac:dyDescent="0.2"/>
    <row r="1251" ht="14.25" customHeight="1" x14ac:dyDescent="0.2"/>
    <row r="1252" ht="14.25" customHeight="1" x14ac:dyDescent="0.2"/>
    <row r="1253" ht="14.25" customHeight="1" x14ac:dyDescent="0.2"/>
    <row r="1254" ht="14.25" customHeight="1" x14ac:dyDescent="0.2"/>
    <row r="1255" ht="14.25" customHeight="1" x14ac:dyDescent="0.2"/>
    <row r="1256" ht="14.25" customHeight="1" x14ac:dyDescent="0.2"/>
    <row r="1257" ht="14.25" customHeight="1" x14ac:dyDescent="0.2"/>
    <row r="1258" ht="14.25" customHeight="1" x14ac:dyDescent="0.2"/>
    <row r="1259" ht="14.25" customHeight="1" x14ac:dyDescent="0.2"/>
    <row r="1260" ht="14.25" customHeight="1" x14ac:dyDescent="0.2"/>
    <row r="1261" ht="14.25" customHeight="1" x14ac:dyDescent="0.2"/>
    <row r="1262" ht="14.25" customHeight="1" x14ac:dyDescent="0.2"/>
    <row r="1263" ht="14.25" customHeight="1" x14ac:dyDescent="0.2"/>
    <row r="1264" ht="14.25" customHeight="1" x14ac:dyDescent="0.2"/>
    <row r="1265" ht="14.25" customHeight="1" x14ac:dyDescent="0.2"/>
    <row r="1266" ht="14.25" customHeight="1" x14ac:dyDescent="0.2"/>
    <row r="1267" ht="14.25" customHeight="1" x14ac:dyDescent="0.2"/>
    <row r="1268" ht="14.25" customHeight="1" x14ac:dyDescent="0.2"/>
    <row r="1269" ht="14.25" customHeight="1" x14ac:dyDescent="0.2"/>
    <row r="1270" ht="14.25" customHeight="1" x14ac:dyDescent="0.2"/>
    <row r="1271" ht="14.25" customHeight="1" x14ac:dyDescent="0.2"/>
    <row r="1272" ht="14.25" customHeight="1" x14ac:dyDescent="0.2"/>
    <row r="1273" ht="14.25" customHeight="1" x14ac:dyDescent="0.2"/>
    <row r="1274" ht="14.25" customHeight="1" x14ac:dyDescent="0.2"/>
    <row r="1275" ht="14.25" customHeight="1" x14ac:dyDescent="0.2"/>
    <row r="1276" ht="14.25" customHeight="1" x14ac:dyDescent="0.2"/>
    <row r="1277" ht="14.25" customHeight="1" x14ac:dyDescent="0.2"/>
    <row r="1278" ht="14.25" customHeight="1" x14ac:dyDescent="0.2"/>
    <row r="1279" ht="14.25" customHeight="1" x14ac:dyDescent="0.2"/>
    <row r="1280" ht="14.25" customHeight="1" x14ac:dyDescent="0.2"/>
    <row r="1281" ht="14.25" customHeight="1" x14ac:dyDescent="0.2"/>
    <row r="1282" ht="14.25" customHeight="1" x14ac:dyDescent="0.2"/>
    <row r="1283" ht="14.25" customHeight="1" x14ac:dyDescent="0.2"/>
    <row r="1284" ht="14.25" customHeight="1" x14ac:dyDescent="0.2"/>
    <row r="1285" ht="14.25" customHeight="1" x14ac:dyDescent="0.2"/>
    <row r="1286" ht="14.25" customHeight="1" x14ac:dyDescent="0.2"/>
    <row r="1287" ht="14.25" customHeight="1" x14ac:dyDescent="0.2"/>
    <row r="1288" ht="14.25" customHeight="1" x14ac:dyDescent="0.2"/>
    <row r="1289" ht="14.25" customHeight="1" x14ac:dyDescent="0.2"/>
    <row r="1290" ht="14.25" customHeight="1" x14ac:dyDescent="0.2"/>
    <row r="1291" ht="14.25" customHeight="1" x14ac:dyDescent="0.2"/>
    <row r="1292" ht="14.25" customHeight="1" x14ac:dyDescent="0.2"/>
    <row r="1293" ht="14.25" customHeight="1" x14ac:dyDescent="0.2"/>
    <row r="1294" ht="14.25" customHeight="1" x14ac:dyDescent="0.2"/>
    <row r="1295" ht="14.25" customHeight="1" x14ac:dyDescent="0.2"/>
    <row r="1296" ht="14.25" customHeight="1" x14ac:dyDescent="0.2"/>
    <row r="1297" ht="14.25" customHeight="1" x14ac:dyDescent="0.2"/>
    <row r="1298" ht="14.25" customHeight="1" x14ac:dyDescent="0.2"/>
    <row r="1299" ht="14.25" customHeight="1" x14ac:dyDescent="0.2"/>
    <row r="1300" ht="14.25" customHeight="1" x14ac:dyDescent="0.2"/>
    <row r="1301" ht="14.25" customHeight="1" x14ac:dyDescent="0.2"/>
    <row r="1302" ht="14.25" customHeight="1" x14ac:dyDescent="0.2"/>
    <row r="1303" ht="14.25" customHeight="1" x14ac:dyDescent="0.2"/>
    <row r="1304" ht="14.25" customHeight="1" x14ac:dyDescent="0.2"/>
    <row r="1305" ht="14.25" customHeight="1" x14ac:dyDescent="0.2"/>
    <row r="1306" ht="14.25" customHeight="1" x14ac:dyDescent="0.2"/>
    <row r="1307" ht="14.25" customHeight="1" x14ac:dyDescent="0.2"/>
    <row r="1308" ht="14.25" customHeight="1" x14ac:dyDescent="0.2"/>
    <row r="1309" ht="14.25" customHeight="1" x14ac:dyDescent="0.2"/>
    <row r="1310" ht="14.25" customHeight="1" x14ac:dyDescent="0.2"/>
    <row r="1311" ht="14.25" customHeight="1" x14ac:dyDescent="0.2"/>
    <row r="1312" ht="14.25" customHeight="1" x14ac:dyDescent="0.2"/>
    <row r="1313" ht="14.25" customHeight="1" x14ac:dyDescent="0.2"/>
    <row r="1314" ht="14.25" customHeight="1" x14ac:dyDescent="0.2"/>
    <row r="1315" ht="14.25" customHeight="1" x14ac:dyDescent="0.2"/>
    <row r="1316" ht="14.25" customHeight="1" x14ac:dyDescent="0.2"/>
    <row r="1317" ht="14.25" customHeight="1" x14ac:dyDescent="0.2"/>
    <row r="1318" ht="14.25" customHeight="1" x14ac:dyDescent="0.2"/>
    <row r="1319" ht="14.25" customHeight="1" x14ac:dyDescent="0.2"/>
    <row r="1320" ht="14.25" customHeight="1" x14ac:dyDescent="0.2"/>
    <row r="1321" ht="14.25" customHeight="1" x14ac:dyDescent="0.2"/>
    <row r="1322" ht="14.25" customHeight="1" x14ac:dyDescent="0.2"/>
    <row r="1323" ht="14.25" customHeight="1" x14ac:dyDescent="0.2"/>
    <row r="1324" ht="14.25" customHeight="1" x14ac:dyDescent="0.2"/>
    <row r="1325" ht="14.25" customHeight="1" x14ac:dyDescent="0.2"/>
    <row r="1326" ht="14.25" customHeight="1" x14ac:dyDescent="0.2"/>
    <row r="1327" ht="14.25" customHeight="1" x14ac:dyDescent="0.2"/>
    <row r="1328" ht="14.25" customHeight="1" x14ac:dyDescent="0.2"/>
    <row r="1329" ht="14.25" customHeight="1" x14ac:dyDescent="0.2"/>
    <row r="1330" ht="14.25" customHeight="1" x14ac:dyDescent="0.2"/>
    <row r="1331" ht="14.25" customHeight="1" x14ac:dyDescent="0.2"/>
    <row r="1332" ht="14.25" customHeight="1" x14ac:dyDescent="0.2"/>
    <row r="1333" ht="14.25" customHeight="1" x14ac:dyDescent="0.2"/>
    <row r="1334" ht="14.25" customHeight="1" x14ac:dyDescent="0.2"/>
    <row r="1335" ht="14.25" customHeight="1" x14ac:dyDescent="0.2"/>
    <row r="1336" ht="14.25" customHeight="1" x14ac:dyDescent="0.2"/>
    <row r="1337" ht="14.25" customHeight="1" x14ac:dyDescent="0.2"/>
    <row r="1338" ht="14.25" customHeight="1" x14ac:dyDescent="0.2"/>
    <row r="1339" ht="14.25" customHeight="1" x14ac:dyDescent="0.2"/>
    <row r="1340" ht="14.25" customHeight="1" x14ac:dyDescent="0.2"/>
    <row r="1341" ht="14.25" customHeight="1" x14ac:dyDescent="0.2"/>
    <row r="1342" ht="14.25" customHeight="1" x14ac:dyDescent="0.2"/>
    <row r="1343" ht="14.25" customHeight="1" x14ac:dyDescent="0.2"/>
    <row r="1344" ht="14.25" customHeight="1" x14ac:dyDescent="0.2"/>
    <row r="1345" ht="14.25" customHeight="1" x14ac:dyDescent="0.2"/>
    <row r="1346" ht="14.25" customHeight="1" x14ac:dyDescent="0.2"/>
    <row r="1347" ht="14.25" customHeight="1" x14ac:dyDescent="0.2"/>
    <row r="1348" ht="14.25" customHeight="1" x14ac:dyDescent="0.2"/>
    <row r="1349" ht="14.25" customHeight="1" x14ac:dyDescent="0.2"/>
    <row r="1350" ht="14.25" customHeight="1" x14ac:dyDescent="0.2"/>
    <row r="1351" ht="14.25" customHeight="1" x14ac:dyDescent="0.2"/>
    <row r="1352" ht="14.25" customHeight="1" x14ac:dyDescent="0.2"/>
    <row r="1353" ht="14.25" customHeight="1" x14ac:dyDescent="0.2"/>
    <row r="1354" ht="14.25" customHeight="1" x14ac:dyDescent="0.2"/>
    <row r="1355" ht="14.25" customHeight="1" x14ac:dyDescent="0.2"/>
    <row r="1356" ht="14.25" customHeight="1" x14ac:dyDescent="0.2"/>
    <row r="1357" ht="14.25" customHeight="1" x14ac:dyDescent="0.2"/>
    <row r="1358" ht="14.25" customHeight="1" x14ac:dyDescent="0.2"/>
    <row r="1359" ht="14.25" customHeight="1" x14ac:dyDescent="0.2"/>
    <row r="1360" ht="14.25" customHeight="1" x14ac:dyDescent="0.2"/>
    <row r="1361" ht="14.25" customHeight="1" x14ac:dyDescent="0.2"/>
    <row r="1362" ht="14.25" customHeight="1" x14ac:dyDescent="0.2"/>
    <row r="1363" ht="14.25" customHeight="1" x14ac:dyDescent="0.2"/>
    <row r="1364" ht="14.25" customHeight="1" x14ac:dyDescent="0.2"/>
    <row r="1365" ht="14.25" customHeight="1" x14ac:dyDescent="0.2"/>
    <row r="1366" ht="14.25" customHeight="1" x14ac:dyDescent="0.2"/>
    <row r="1367" ht="14.25" customHeight="1" x14ac:dyDescent="0.2"/>
    <row r="1368" ht="14.25" customHeight="1" x14ac:dyDescent="0.2"/>
    <row r="1369" ht="14.25" customHeight="1" x14ac:dyDescent="0.2"/>
    <row r="1370" ht="14.25" customHeight="1" x14ac:dyDescent="0.2"/>
    <row r="1371" ht="14.25" customHeight="1" x14ac:dyDescent="0.2"/>
    <row r="1372" ht="14.25" customHeight="1" x14ac:dyDescent="0.2"/>
    <row r="1373" ht="14.25" customHeight="1" x14ac:dyDescent="0.2"/>
    <row r="1374" ht="14.25" customHeight="1" x14ac:dyDescent="0.2"/>
    <row r="1375" ht="14.25" customHeight="1" x14ac:dyDescent="0.2"/>
    <row r="1376" ht="14.25" customHeight="1" x14ac:dyDescent="0.2"/>
    <row r="1377" ht="14.25" customHeight="1" x14ac:dyDescent="0.2"/>
    <row r="1378" ht="14.25" customHeight="1" x14ac:dyDescent="0.2"/>
    <row r="1379" ht="14.25" customHeight="1" x14ac:dyDescent="0.2"/>
    <row r="1380" ht="14.25" customHeight="1" x14ac:dyDescent="0.2"/>
    <row r="1381" ht="14.25" customHeight="1" x14ac:dyDescent="0.2"/>
    <row r="1382" ht="14.25" customHeight="1" x14ac:dyDescent="0.2"/>
    <row r="1383" ht="14.25" customHeight="1" x14ac:dyDescent="0.2"/>
    <row r="1384" ht="14.25" customHeight="1" x14ac:dyDescent="0.2"/>
    <row r="1385" ht="14.25" customHeight="1" x14ac:dyDescent="0.2"/>
    <row r="1386" ht="14.25" customHeight="1" x14ac:dyDescent="0.2"/>
    <row r="1387" ht="14.25" customHeight="1" x14ac:dyDescent="0.2"/>
    <row r="1388" ht="14.25" customHeight="1" x14ac:dyDescent="0.2"/>
    <row r="1389" ht="14.25" customHeight="1" x14ac:dyDescent="0.2"/>
    <row r="1390" ht="14.25" customHeight="1" x14ac:dyDescent="0.2"/>
    <row r="1391" ht="14.25" customHeight="1" x14ac:dyDescent="0.2"/>
    <row r="1392" ht="14.25" customHeight="1" x14ac:dyDescent="0.2"/>
    <row r="1393" ht="14.25" customHeight="1" x14ac:dyDescent="0.2"/>
    <row r="1394" ht="14.25" customHeight="1" x14ac:dyDescent="0.2"/>
    <row r="1395" ht="14.25" customHeight="1" x14ac:dyDescent="0.2"/>
    <row r="1396" ht="14.25" customHeight="1" x14ac:dyDescent="0.2"/>
    <row r="1397" ht="14.25" customHeight="1" x14ac:dyDescent="0.2"/>
    <row r="1398" ht="14.25" customHeight="1" x14ac:dyDescent="0.2"/>
    <row r="1399" ht="14.25" customHeight="1" x14ac:dyDescent="0.2"/>
    <row r="1400" ht="14.25" customHeight="1" x14ac:dyDescent="0.2"/>
    <row r="1401" ht="14.25" customHeight="1" x14ac:dyDescent="0.2"/>
    <row r="1402" ht="14.25" customHeight="1" x14ac:dyDescent="0.2"/>
    <row r="1403" ht="14.25" customHeight="1" x14ac:dyDescent="0.2"/>
    <row r="1404" ht="14.25" customHeight="1" x14ac:dyDescent="0.2"/>
    <row r="1405" ht="14.25" customHeight="1" x14ac:dyDescent="0.2"/>
    <row r="1406" ht="14.25" customHeight="1" x14ac:dyDescent="0.2"/>
    <row r="1407" ht="14.25" customHeight="1" x14ac:dyDescent="0.2"/>
    <row r="1408" ht="14.25" customHeight="1" x14ac:dyDescent="0.2"/>
    <row r="1409" ht="14.25" customHeight="1" x14ac:dyDescent="0.2"/>
    <row r="1410" ht="14.25" customHeight="1" x14ac:dyDescent="0.2"/>
    <row r="1411" ht="14.25" customHeight="1" x14ac:dyDescent="0.2"/>
    <row r="1412" ht="14.25" customHeight="1" x14ac:dyDescent="0.2"/>
    <row r="1413" ht="14.25" customHeight="1" x14ac:dyDescent="0.2"/>
    <row r="1414" ht="14.25" customHeight="1" x14ac:dyDescent="0.2"/>
    <row r="1415" ht="14.25" customHeight="1" x14ac:dyDescent="0.2"/>
    <row r="1416" ht="14.25" customHeight="1" x14ac:dyDescent="0.2"/>
    <row r="1417" ht="14.25" customHeight="1" x14ac:dyDescent="0.2"/>
    <row r="1418" ht="14.25" customHeight="1" x14ac:dyDescent="0.2"/>
    <row r="1419" ht="14.25" customHeight="1" x14ac:dyDescent="0.2"/>
    <row r="1420" ht="14.25" customHeight="1" x14ac:dyDescent="0.2"/>
    <row r="1421" ht="14.25" customHeight="1" x14ac:dyDescent="0.2"/>
    <row r="1422" ht="14.25" customHeight="1" x14ac:dyDescent="0.2"/>
    <row r="1423" ht="14.25" customHeight="1" x14ac:dyDescent="0.2"/>
    <row r="1424" ht="14.25" customHeight="1" x14ac:dyDescent="0.2"/>
    <row r="1425" ht="14.25" customHeight="1" x14ac:dyDescent="0.2"/>
    <row r="1426" ht="14.25" customHeight="1" x14ac:dyDescent="0.2"/>
    <row r="1427" ht="14.25" customHeight="1" x14ac:dyDescent="0.2"/>
    <row r="1428" ht="14.25" customHeight="1" x14ac:dyDescent="0.2"/>
    <row r="1429" ht="14.25" customHeight="1" x14ac:dyDescent="0.2"/>
    <row r="1430" ht="14.25" customHeight="1" x14ac:dyDescent="0.2"/>
    <row r="1431" ht="14.25" customHeight="1" x14ac:dyDescent="0.2"/>
    <row r="1432" ht="14.25" customHeight="1" x14ac:dyDescent="0.2"/>
    <row r="1433" ht="14.25" customHeight="1" x14ac:dyDescent="0.2"/>
    <row r="1434" ht="14.25" customHeight="1" x14ac:dyDescent="0.2"/>
    <row r="1435" ht="14.25" customHeight="1" x14ac:dyDescent="0.2"/>
    <row r="1436" ht="14.25" customHeight="1" x14ac:dyDescent="0.2"/>
    <row r="1437" ht="14.25" customHeight="1" x14ac:dyDescent="0.2"/>
    <row r="1438" ht="14.25" customHeight="1" x14ac:dyDescent="0.2"/>
    <row r="1439" ht="14.25" customHeight="1" x14ac:dyDescent="0.2"/>
    <row r="1440" ht="14.25" customHeight="1" x14ac:dyDescent="0.2"/>
    <row r="1441" ht="14.25" customHeight="1" x14ac:dyDescent="0.2"/>
    <row r="1442" ht="14.25" customHeight="1" x14ac:dyDescent="0.2"/>
    <row r="1443" ht="14.25" customHeight="1" x14ac:dyDescent="0.2"/>
    <row r="1444" ht="14.25" customHeight="1" x14ac:dyDescent="0.2"/>
    <row r="1445" ht="14.25" customHeight="1" x14ac:dyDescent="0.2"/>
    <row r="1446" ht="14.25" customHeight="1" x14ac:dyDescent="0.2"/>
    <row r="1447" ht="14.25" customHeight="1" x14ac:dyDescent="0.2"/>
    <row r="1448" ht="14.25" customHeight="1" x14ac:dyDescent="0.2"/>
    <row r="1449" ht="14.25" customHeight="1" x14ac:dyDescent="0.2"/>
    <row r="1450" ht="14.25" customHeight="1" x14ac:dyDescent="0.2"/>
    <row r="1451" ht="14.25" customHeight="1" x14ac:dyDescent="0.2"/>
    <row r="1452" ht="14.25" customHeight="1" x14ac:dyDescent="0.2"/>
    <row r="1453" ht="14.25" customHeight="1" x14ac:dyDescent="0.2"/>
    <row r="1454" ht="14.25" customHeight="1" x14ac:dyDescent="0.2"/>
    <row r="1455" ht="14.25" customHeight="1" x14ac:dyDescent="0.2"/>
    <row r="1456" ht="14.25" customHeight="1" x14ac:dyDescent="0.2"/>
    <row r="1457" ht="14.25" customHeight="1" x14ac:dyDescent="0.2"/>
    <row r="1458" ht="14.25" customHeight="1" x14ac:dyDescent="0.2"/>
    <row r="1459" ht="14.25" customHeight="1" x14ac:dyDescent="0.2"/>
    <row r="1460" ht="14.25" customHeight="1" x14ac:dyDescent="0.2"/>
    <row r="1461" ht="14.25" customHeight="1" x14ac:dyDescent="0.2"/>
    <row r="1462" ht="14.25" customHeight="1" x14ac:dyDescent="0.2"/>
    <row r="1463" ht="14.25" customHeight="1" x14ac:dyDescent="0.2"/>
    <row r="1464" ht="14.25" customHeight="1" x14ac:dyDescent="0.2"/>
    <row r="1465" ht="14.25" customHeight="1" x14ac:dyDescent="0.2"/>
    <row r="1466" ht="14.25" customHeight="1" x14ac:dyDescent="0.2"/>
    <row r="1467" ht="14.25" customHeight="1" x14ac:dyDescent="0.2"/>
    <row r="1468" ht="14.25" customHeight="1" x14ac:dyDescent="0.2"/>
    <row r="1469" ht="14.25" customHeight="1" x14ac:dyDescent="0.2"/>
    <row r="1470" ht="14.25" customHeight="1" x14ac:dyDescent="0.2"/>
    <row r="1471" ht="14.25" customHeight="1" x14ac:dyDescent="0.2"/>
    <row r="1472" ht="14.25" customHeight="1" x14ac:dyDescent="0.2"/>
    <row r="1473" ht="14.25" customHeight="1" x14ac:dyDescent="0.2"/>
    <row r="1474" ht="14.25" customHeight="1" x14ac:dyDescent="0.2"/>
    <row r="1475" ht="14.25" customHeight="1" x14ac:dyDescent="0.2"/>
    <row r="1476" ht="14.25" customHeight="1" x14ac:dyDescent="0.2"/>
    <row r="1477" ht="14.25" customHeight="1" x14ac:dyDescent="0.2"/>
    <row r="1478" ht="14.25" customHeight="1" x14ac:dyDescent="0.2"/>
    <row r="1479" ht="14.25" customHeight="1" x14ac:dyDescent="0.2"/>
    <row r="1480" ht="14.25" customHeight="1" x14ac:dyDescent="0.2"/>
    <row r="1481" ht="14.25" customHeight="1" x14ac:dyDescent="0.2"/>
    <row r="1482" ht="14.25" customHeight="1" x14ac:dyDescent="0.2"/>
    <row r="1483" ht="14.25" customHeight="1" x14ac:dyDescent="0.2"/>
    <row r="1484" ht="14.25" customHeight="1" x14ac:dyDescent="0.2"/>
    <row r="1485" ht="14.25" customHeight="1" x14ac:dyDescent="0.2"/>
    <row r="1486" ht="14.25" customHeight="1" x14ac:dyDescent="0.2"/>
    <row r="1487" ht="14.25" customHeight="1" x14ac:dyDescent="0.2"/>
    <row r="1488" ht="14.25" customHeight="1" x14ac:dyDescent="0.2"/>
    <row r="1489" ht="14.25" customHeight="1" x14ac:dyDescent="0.2"/>
    <row r="1490" ht="14.25" customHeight="1" x14ac:dyDescent="0.2"/>
    <row r="1491" ht="14.25" customHeight="1" x14ac:dyDescent="0.2"/>
    <row r="1492" ht="14.25" customHeight="1" x14ac:dyDescent="0.2"/>
    <row r="1493" ht="14.25" customHeight="1" x14ac:dyDescent="0.2"/>
    <row r="1494" ht="14.25" customHeight="1" x14ac:dyDescent="0.2"/>
    <row r="1495" ht="14.25" customHeight="1" x14ac:dyDescent="0.2"/>
    <row r="1496" ht="14.25" customHeight="1" x14ac:dyDescent="0.2"/>
    <row r="1497" ht="14.25" customHeight="1" x14ac:dyDescent="0.2"/>
    <row r="1498" ht="14.25" customHeight="1" x14ac:dyDescent="0.2"/>
    <row r="1499" ht="14.25" customHeight="1" x14ac:dyDescent="0.2"/>
    <row r="1500" ht="14.25" customHeight="1" x14ac:dyDescent="0.2"/>
    <row r="1501" ht="14.25" customHeight="1" x14ac:dyDescent="0.2"/>
    <row r="1502" ht="14.25" customHeight="1" x14ac:dyDescent="0.2"/>
    <row r="1503" ht="14.25" customHeight="1" x14ac:dyDescent="0.2"/>
    <row r="1504" ht="14.25" customHeight="1" x14ac:dyDescent="0.2"/>
    <row r="1505" ht="14.25" customHeight="1" x14ac:dyDescent="0.2"/>
    <row r="1506" ht="14.25" customHeight="1" x14ac:dyDescent="0.2"/>
    <row r="1507" ht="14.25" customHeight="1" x14ac:dyDescent="0.2"/>
    <row r="1508" ht="14.25" customHeight="1" x14ac:dyDescent="0.2"/>
    <row r="1509" ht="14.25" customHeight="1" x14ac:dyDescent="0.2"/>
    <row r="1510" ht="14.25" customHeight="1" x14ac:dyDescent="0.2"/>
    <row r="1511" ht="14.25" customHeight="1" x14ac:dyDescent="0.2"/>
    <row r="1512" ht="14.25" customHeight="1" x14ac:dyDescent="0.2"/>
    <row r="1513" ht="14.25" customHeight="1" x14ac:dyDescent="0.2"/>
    <row r="1514" ht="14.25" customHeight="1" x14ac:dyDescent="0.2"/>
    <row r="1515" ht="14.25" customHeight="1" x14ac:dyDescent="0.2"/>
    <row r="1516" ht="14.25" customHeight="1" x14ac:dyDescent="0.2"/>
    <row r="1517" ht="14.25" customHeight="1" x14ac:dyDescent="0.2"/>
    <row r="1518" ht="14.25" customHeight="1" x14ac:dyDescent="0.2"/>
    <row r="1519" ht="14.25" customHeight="1" x14ac:dyDescent="0.2"/>
    <row r="1520" ht="14.25" customHeight="1" x14ac:dyDescent="0.2"/>
    <row r="1521" ht="14.25" customHeight="1" x14ac:dyDescent="0.2"/>
    <row r="1522" ht="14.25" customHeight="1" x14ac:dyDescent="0.2"/>
    <row r="1523" ht="14.25" customHeight="1" x14ac:dyDescent="0.2"/>
    <row r="1524" ht="14.25" customHeight="1" x14ac:dyDescent="0.2"/>
    <row r="1525" ht="14.25" customHeight="1" x14ac:dyDescent="0.2"/>
    <row r="1526" ht="14.25" customHeight="1" x14ac:dyDescent="0.2"/>
    <row r="1527" ht="14.25" customHeight="1" x14ac:dyDescent="0.2"/>
    <row r="1528" ht="14.25" customHeight="1" x14ac:dyDescent="0.2"/>
    <row r="1529" ht="14.25" customHeight="1" x14ac:dyDescent="0.2"/>
    <row r="1530" ht="14.25" customHeight="1" x14ac:dyDescent="0.2"/>
    <row r="1531" ht="14.25" customHeight="1" x14ac:dyDescent="0.2"/>
    <row r="1532" ht="14.25" customHeight="1" x14ac:dyDescent="0.2"/>
    <row r="1533" ht="14.25" customHeight="1" x14ac:dyDescent="0.2"/>
    <row r="1534" ht="14.25" customHeight="1" x14ac:dyDescent="0.2"/>
    <row r="1535" ht="14.25" customHeight="1" x14ac:dyDescent="0.2"/>
    <row r="1536" ht="14.25" customHeight="1" x14ac:dyDescent="0.2"/>
    <row r="1537" ht="14.25" customHeight="1" x14ac:dyDescent="0.2"/>
    <row r="1538" ht="14.25" customHeight="1" x14ac:dyDescent="0.2"/>
    <row r="1539" ht="14.25" customHeight="1" x14ac:dyDescent="0.2"/>
    <row r="1540" ht="14.25" customHeight="1" x14ac:dyDescent="0.2"/>
    <row r="1541" ht="14.25" customHeight="1" x14ac:dyDescent="0.2"/>
    <row r="1542" ht="14.25" customHeight="1" x14ac:dyDescent="0.2"/>
    <row r="1543" ht="14.25" customHeight="1" x14ac:dyDescent="0.2"/>
    <row r="1544" ht="14.25" customHeight="1" x14ac:dyDescent="0.2"/>
    <row r="1545" ht="14.25" customHeight="1" x14ac:dyDescent="0.2"/>
    <row r="1546" ht="14.25" customHeight="1" x14ac:dyDescent="0.2"/>
    <row r="1547" ht="14.25" customHeight="1" x14ac:dyDescent="0.2"/>
    <row r="1548" ht="14.25" customHeight="1" x14ac:dyDescent="0.2"/>
    <row r="1549" ht="14.25" customHeight="1" x14ac:dyDescent="0.2"/>
    <row r="1550" ht="14.25" customHeight="1" x14ac:dyDescent="0.2"/>
    <row r="1551" ht="14.25" customHeight="1" x14ac:dyDescent="0.2"/>
    <row r="1552" ht="14.25" customHeight="1" x14ac:dyDescent="0.2"/>
    <row r="1553" ht="14.25" customHeight="1" x14ac:dyDescent="0.2"/>
    <row r="1554" ht="14.25" customHeight="1" x14ac:dyDescent="0.2"/>
    <row r="1555" ht="14.25" customHeight="1" x14ac:dyDescent="0.2"/>
    <row r="1556" ht="14.25" customHeight="1" x14ac:dyDescent="0.2"/>
    <row r="1557" ht="14.25" customHeight="1" x14ac:dyDescent="0.2"/>
    <row r="1558" ht="14.25" customHeight="1" x14ac:dyDescent="0.2"/>
    <row r="1559" ht="14.25" customHeight="1" x14ac:dyDescent="0.2"/>
    <row r="1560" ht="14.25" customHeight="1" x14ac:dyDescent="0.2"/>
    <row r="1561" ht="14.25" customHeight="1" x14ac:dyDescent="0.2"/>
    <row r="1562" ht="14.25" customHeight="1" x14ac:dyDescent="0.2"/>
    <row r="1563" ht="14.25" customHeight="1" x14ac:dyDescent="0.2"/>
    <row r="1564" ht="14.25" customHeight="1" x14ac:dyDescent="0.2"/>
    <row r="1565" ht="14.25" customHeight="1" x14ac:dyDescent="0.2"/>
    <row r="1566" ht="14.25" customHeight="1" x14ac:dyDescent="0.2"/>
    <row r="1567" ht="14.25" customHeight="1" x14ac:dyDescent="0.2"/>
    <row r="1568" ht="14.25" customHeight="1" x14ac:dyDescent="0.2"/>
    <row r="1569" ht="14.25" customHeight="1" x14ac:dyDescent="0.2"/>
    <row r="1570" ht="14.25" customHeight="1" x14ac:dyDescent="0.2"/>
    <row r="1571" ht="14.25" customHeight="1" x14ac:dyDescent="0.2"/>
    <row r="1572" ht="14.25" customHeight="1" x14ac:dyDescent="0.2"/>
    <row r="1573" ht="14.25" customHeight="1" x14ac:dyDescent="0.2"/>
    <row r="1574" ht="14.25" customHeight="1" x14ac:dyDescent="0.2"/>
    <row r="1575" ht="14.25" customHeight="1" x14ac:dyDescent="0.2"/>
    <row r="1576" ht="14.25" customHeight="1" x14ac:dyDescent="0.2"/>
    <row r="1577" ht="14.25" customHeight="1" x14ac:dyDescent="0.2"/>
    <row r="1578" ht="14.25" customHeight="1" x14ac:dyDescent="0.2"/>
    <row r="1579" ht="14.25" customHeight="1" x14ac:dyDescent="0.2"/>
    <row r="1580" ht="14.25" customHeight="1" x14ac:dyDescent="0.2"/>
    <row r="1581" ht="14.25" customHeight="1" x14ac:dyDescent="0.2"/>
    <row r="1582" ht="14.25" customHeight="1" x14ac:dyDescent="0.2"/>
    <row r="1583" ht="14.25" customHeight="1" x14ac:dyDescent="0.2"/>
    <row r="1584" ht="14.25" customHeight="1" x14ac:dyDescent="0.2"/>
    <row r="1585" ht="14.25" customHeight="1" x14ac:dyDescent="0.2"/>
    <row r="1586" ht="14.25" customHeight="1" x14ac:dyDescent="0.2"/>
    <row r="1587" ht="14.25" customHeight="1" x14ac:dyDescent="0.2"/>
    <row r="1588" ht="14.25" customHeight="1" x14ac:dyDescent="0.2"/>
    <row r="1589" ht="14.25" customHeight="1" x14ac:dyDescent="0.2"/>
    <row r="1590" ht="14.25" customHeight="1" x14ac:dyDescent="0.2"/>
    <row r="1591" ht="14.25" customHeight="1" x14ac:dyDescent="0.2"/>
    <row r="1592" ht="14.25" customHeight="1" x14ac:dyDescent="0.2"/>
    <row r="1593" ht="14.25" customHeight="1" x14ac:dyDescent="0.2"/>
    <row r="1594" ht="14.25" customHeight="1" x14ac:dyDescent="0.2"/>
    <row r="1595" ht="14.25" customHeight="1" x14ac:dyDescent="0.2"/>
    <row r="1596" ht="14.25" customHeight="1" x14ac:dyDescent="0.2"/>
    <row r="1597" ht="14.25" customHeight="1" x14ac:dyDescent="0.2"/>
    <row r="1598" ht="14.25" customHeight="1" x14ac:dyDescent="0.2"/>
    <row r="1599" ht="14.25" customHeight="1" x14ac:dyDescent="0.2"/>
    <row r="1600" ht="14.25" customHeight="1" x14ac:dyDescent="0.2"/>
    <row r="1601" ht="14.25" customHeight="1" x14ac:dyDescent="0.2"/>
    <row r="1602" ht="14.25" customHeight="1" x14ac:dyDescent="0.2"/>
    <row r="1603" ht="14.25" customHeight="1" x14ac:dyDescent="0.2"/>
    <row r="1604" ht="14.25" customHeight="1" x14ac:dyDescent="0.2"/>
    <row r="1605" ht="14.25" customHeight="1" x14ac:dyDescent="0.2"/>
    <row r="1606" ht="14.25" customHeight="1" x14ac:dyDescent="0.2"/>
    <row r="1607" ht="14.25" customHeight="1" x14ac:dyDescent="0.2"/>
    <row r="1608" ht="14.25" customHeight="1" x14ac:dyDescent="0.2"/>
    <row r="1609" ht="14.25" customHeight="1" x14ac:dyDescent="0.2"/>
    <row r="1610" ht="14.25" customHeight="1" x14ac:dyDescent="0.2"/>
    <row r="1611" ht="14.25" customHeight="1" x14ac:dyDescent="0.2"/>
    <row r="1612" ht="14.25" customHeight="1" x14ac:dyDescent="0.2"/>
    <row r="1613" ht="14.25" customHeight="1" x14ac:dyDescent="0.2"/>
    <row r="1614" ht="14.25" customHeight="1" x14ac:dyDescent="0.2"/>
    <row r="1615" ht="14.25" customHeight="1" x14ac:dyDescent="0.2"/>
    <row r="1616" ht="14.25" customHeight="1" x14ac:dyDescent="0.2"/>
    <row r="1617" ht="14.25" customHeight="1" x14ac:dyDescent="0.2"/>
    <row r="1618" ht="14.25" customHeight="1" x14ac:dyDescent="0.2"/>
    <row r="1619" ht="14.25" customHeight="1" x14ac:dyDescent="0.2"/>
    <row r="1620" ht="14.25" customHeight="1" x14ac:dyDescent="0.2"/>
    <row r="1621" ht="14.25" customHeight="1" x14ac:dyDescent="0.2"/>
    <row r="1622" ht="14.25" customHeight="1" x14ac:dyDescent="0.2"/>
    <row r="1623" ht="14.25" customHeight="1" x14ac:dyDescent="0.2"/>
    <row r="1624" ht="14.25" customHeight="1" x14ac:dyDescent="0.2"/>
    <row r="1625" ht="14.25" customHeight="1" x14ac:dyDescent="0.2"/>
    <row r="1626" ht="14.25" customHeight="1" x14ac:dyDescent="0.2"/>
    <row r="1627" ht="14.25" customHeight="1" x14ac:dyDescent="0.2"/>
    <row r="1628" ht="14.25" customHeight="1" x14ac:dyDescent="0.2"/>
    <row r="1629" ht="14.25" customHeight="1" x14ac:dyDescent="0.2"/>
    <row r="1630" ht="14.25" customHeight="1" x14ac:dyDescent="0.2"/>
    <row r="1631" ht="14.25" customHeight="1" x14ac:dyDescent="0.2"/>
    <row r="1632" ht="14.25" customHeight="1" x14ac:dyDescent="0.2"/>
    <row r="1633" ht="14.25" customHeight="1" x14ac:dyDescent="0.2"/>
    <row r="1634" ht="14.25" customHeight="1" x14ac:dyDescent="0.2"/>
    <row r="1635" ht="14.25" customHeight="1" x14ac:dyDescent="0.2"/>
    <row r="1636" ht="14.25" customHeight="1" x14ac:dyDescent="0.2"/>
    <row r="1637" ht="14.25" customHeight="1" x14ac:dyDescent="0.2"/>
    <row r="1638" ht="14.25" customHeight="1" x14ac:dyDescent="0.2"/>
    <row r="1639" ht="14.25" customHeight="1" x14ac:dyDescent="0.2"/>
    <row r="1640" ht="14.25" customHeight="1" x14ac:dyDescent="0.2"/>
    <row r="1641" ht="14.25" customHeight="1" x14ac:dyDescent="0.2"/>
    <row r="1642" ht="14.25" customHeight="1" x14ac:dyDescent="0.2"/>
    <row r="1643" ht="14.25" customHeight="1" x14ac:dyDescent="0.2"/>
    <row r="1644" ht="14.25" customHeight="1" x14ac:dyDescent="0.2"/>
    <row r="1645" ht="14.25" customHeight="1" x14ac:dyDescent="0.2"/>
    <row r="1646" ht="14.25" customHeight="1" x14ac:dyDescent="0.2"/>
    <row r="1647" ht="14.25" customHeight="1" x14ac:dyDescent="0.2"/>
    <row r="1648" ht="14.25" customHeight="1" x14ac:dyDescent="0.2"/>
    <row r="1649" ht="14.25" customHeight="1" x14ac:dyDescent="0.2"/>
    <row r="1650" ht="14.25" customHeight="1" x14ac:dyDescent="0.2"/>
    <row r="1651" ht="14.25" customHeight="1" x14ac:dyDescent="0.2"/>
    <row r="1652" ht="14.25" customHeight="1" x14ac:dyDescent="0.2"/>
    <row r="1653" ht="14.25" customHeight="1" x14ac:dyDescent="0.2"/>
    <row r="1654" ht="14.25" customHeight="1" x14ac:dyDescent="0.2"/>
    <row r="1655" ht="14.25" customHeight="1" x14ac:dyDescent="0.2"/>
    <row r="1656" ht="14.25" customHeight="1" x14ac:dyDescent="0.2"/>
    <row r="1657" ht="14.25" customHeight="1" x14ac:dyDescent="0.2"/>
    <row r="1658" ht="14.25" customHeight="1" x14ac:dyDescent="0.2"/>
    <row r="1659" ht="14.25" customHeight="1" x14ac:dyDescent="0.2"/>
    <row r="1660" ht="14.25" customHeight="1" x14ac:dyDescent="0.2"/>
    <row r="1661" ht="14.25" customHeight="1" x14ac:dyDescent="0.2"/>
    <row r="1662" ht="14.25" customHeight="1" x14ac:dyDescent="0.2"/>
    <row r="1663" ht="14.25" customHeight="1" x14ac:dyDescent="0.2"/>
    <row r="1664" ht="14.25" customHeight="1" x14ac:dyDescent="0.2"/>
    <row r="1665" ht="14.25" customHeight="1" x14ac:dyDescent="0.2"/>
    <row r="1666" ht="14.25" customHeight="1" x14ac:dyDescent="0.2"/>
    <row r="1667" ht="14.25" customHeight="1" x14ac:dyDescent="0.2"/>
    <row r="1668" ht="14.25" customHeight="1" x14ac:dyDescent="0.2"/>
    <row r="1669" ht="14.25" customHeight="1" x14ac:dyDescent="0.2"/>
    <row r="1670" ht="14.25" customHeight="1" x14ac:dyDescent="0.2"/>
    <row r="1671" ht="14.25" customHeight="1" x14ac:dyDescent="0.2"/>
    <row r="1672" ht="14.25" customHeight="1" x14ac:dyDescent="0.2"/>
    <row r="1673" ht="14.25" customHeight="1" x14ac:dyDescent="0.2"/>
    <row r="1674" ht="14.25" customHeight="1" x14ac:dyDescent="0.2"/>
    <row r="1675" ht="14.25" customHeight="1" x14ac:dyDescent="0.2"/>
    <row r="1676" ht="14.25" customHeight="1" x14ac:dyDescent="0.2"/>
    <row r="1677" ht="14.25" customHeight="1" x14ac:dyDescent="0.2"/>
    <row r="1678" ht="14.25" customHeight="1" x14ac:dyDescent="0.2"/>
    <row r="1679" ht="14.25" customHeight="1" x14ac:dyDescent="0.2"/>
    <row r="1680" ht="14.25" customHeight="1" x14ac:dyDescent="0.2"/>
    <row r="1681" ht="14.25" customHeight="1" x14ac:dyDescent="0.2"/>
    <row r="1682" ht="14.25" customHeight="1" x14ac:dyDescent="0.2"/>
    <row r="1683" ht="14.25" customHeight="1" x14ac:dyDescent="0.2"/>
    <row r="1684" ht="14.25" customHeight="1" x14ac:dyDescent="0.2"/>
    <row r="1685" ht="14.25" customHeight="1" x14ac:dyDescent="0.2"/>
    <row r="1686" ht="14.25" customHeight="1" x14ac:dyDescent="0.2"/>
    <row r="1687" ht="14.25" customHeight="1" x14ac:dyDescent="0.2"/>
    <row r="1688" ht="14.25" customHeight="1" x14ac:dyDescent="0.2"/>
    <row r="1689" ht="14.25" customHeight="1" x14ac:dyDescent="0.2"/>
    <row r="1690" ht="14.25" customHeight="1" x14ac:dyDescent="0.2"/>
    <row r="1691" ht="14.25" customHeight="1" x14ac:dyDescent="0.2"/>
    <row r="1692" ht="14.25" customHeight="1" x14ac:dyDescent="0.2"/>
    <row r="1693" ht="14.25" customHeight="1" x14ac:dyDescent="0.2"/>
    <row r="1694" ht="14.25" customHeight="1" x14ac:dyDescent="0.2"/>
    <row r="1695" ht="14.25" customHeight="1" x14ac:dyDescent="0.2"/>
    <row r="1696" ht="14.25" customHeight="1" x14ac:dyDescent="0.2"/>
    <row r="1697" ht="14.25" customHeight="1" x14ac:dyDescent="0.2"/>
    <row r="1698" ht="14.25" customHeight="1" x14ac:dyDescent="0.2"/>
    <row r="1699" ht="14.25" customHeight="1" x14ac:dyDescent="0.2"/>
    <row r="1700" ht="14.25" customHeight="1" x14ac:dyDescent="0.2"/>
    <row r="1701" ht="14.25" customHeight="1" x14ac:dyDescent="0.2"/>
    <row r="1702" ht="14.25" customHeight="1" x14ac:dyDescent="0.2"/>
    <row r="1703" ht="14.25" customHeight="1" x14ac:dyDescent="0.2"/>
    <row r="1704" ht="14.25" customHeight="1" x14ac:dyDescent="0.2"/>
    <row r="1705" ht="14.25" customHeight="1" x14ac:dyDescent="0.2"/>
    <row r="1706" ht="14.25" customHeight="1" x14ac:dyDescent="0.2"/>
    <row r="1707" ht="14.25" customHeight="1" x14ac:dyDescent="0.2"/>
    <row r="1708" ht="14.25" customHeight="1" x14ac:dyDescent="0.2"/>
    <row r="1709" ht="14.25" customHeight="1" x14ac:dyDescent="0.2"/>
    <row r="1710" ht="14.25" customHeight="1" x14ac:dyDescent="0.2"/>
    <row r="1711" ht="14.25" customHeight="1" x14ac:dyDescent="0.2"/>
    <row r="1712" ht="14.25" customHeight="1" x14ac:dyDescent="0.2"/>
    <row r="1713" ht="14.25" customHeight="1" x14ac:dyDescent="0.2"/>
    <row r="1714" ht="14.25" customHeight="1" x14ac:dyDescent="0.2"/>
    <row r="1715" ht="14.25" customHeight="1" x14ac:dyDescent="0.2"/>
    <row r="1716" ht="14.25" customHeight="1" x14ac:dyDescent="0.2"/>
    <row r="1717" ht="14.25" customHeight="1" x14ac:dyDescent="0.2"/>
    <row r="1718" ht="14.25" customHeight="1" x14ac:dyDescent="0.2"/>
    <row r="1719" ht="14.25" customHeight="1" x14ac:dyDescent="0.2"/>
    <row r="1720" ht="14.25" customHeight="1" x14ac:dyDescent="0.2"/>
    <row r="1721" ht="14.25" customHeight="1" x14ac:dyDescent="0.2"/>
    <row r="1722" ht="14.25" customHeight="1" x14ac:dyDescent="0.2"/>
    <row r="1723" ht="14.25" customHeight="1" x14ac:dyDescent="0.2"/>
    <row r="1724" ht="14.25" customHeight="1" x14ac:dyDescent="0.2"/>
    <row r="1725" ht="14.25" customHeight="1" x14ac:dyDescent="0.2"/>
    <row r="1726" ht="14.25" customHeight="1" x14ac:dyDescent="0.2"/>
    <row r="1727" ht="14.25" customHeight="1" x14ac:dyDescent="0.2"/>
    <row r="1728" ht="14.25" customHeight="1" x14ac:dyDescent="0.2"/>
    <row r="1729" ht="14.25" customHeight="1" x14ac:dyDescent="0.2"/>
    <row r="1730" ht="14.25" customHeight="1" x14ac:dyDescent="0.2"/>
    <row r="1731" ht="14.25" customHeight="1" x14ac:dyDescent="0.2"/>
    <row r="1732" ht="14.25" customHeight="1" x14ac:dyDescent="0.2"/>
    <row r="1733" ht="14.25" customHeight="1" x14ac:dyDescent="0.2"/>
    <row r="1734" ht="14.25" customHeight="1" x14ac:dyDescent="0.2"/>
    <row r="1735" ht="14.25" customHeight="1" x14ac:dyDescent="0.2"/>
    <row r="1736" ht="14.25" customHeight="1" x14ac:dyDescent="0.2"/>
    <row r="1737" ht="14.25" customHeight="1" x14ac:dyDescent="0.2"/>
    <row r="1738" ht="14.25" customHeight="1" x14ac:dyDescent="0.2"/>
    <row r="1739" ht="14.25" customHeight="1" x14ac:dyDescent="0.2"/>
    <row r="1740" ht="14.25" customHeight="1" x14ac:dyDescent="0.2"/>
    <row r="1741" ht="14.25" customHeight="1" x14ac:dyDescent="0.2"/>
    <row r="1742" ht="14.25" customHeight="1" x14ac:dyDescent="0.2"/>
    <row r="1743" ht="14.25" customHeight="1" x14ac:dyDescent="0.2"/>
    <row r="1744" ht="14.25" customHeight="1" x14ac:dyDescent="0.2"/>
    <row r="1745" ht="14.25" customHeight="1" x14ac:dyDescent="0.2"/>
    <row r="1746" ht="14.25" customHeight="1" x14ac:dyDescent="0.2"/>
    <row r="1747" ht="14.25" customHeight="1" x14ac:dyDescent="0.2"/>
    <row r="1748" ht="14.25" customHeight="1" x14ac:dyDescent="0.2"/>
    <row r="1749" ht="14.25" customHeight="1" x14ac:dyDescent="0.2"/>
    <row r="1750" ht="14.25" customHeight="1" x14ac:dyDescent="0.2"/>
    <row r="1751" ht="14.25" customHeight="1" x14ac:dyDescent="0.2"/>
    <row r="1752" ht="14.25" customHeight="1" x14ac:dyDescent="0.2"/>
    <row r="1753" ht="14.25" customHeight="1" x14ac:dyDescent="0.2"/>
    <row r="1754" ht="14.25" customHeight="1" x14ac:dyDescent="0.2"/>
    <row r="1755" ht="14.25" customHeight="1" x14ac:dyDescent="0.2"/>
    <row r="1756" ht="14.25" customHeight="1" x14ac:dyDescent="0.2"/>
    <row r="1757" ht="14.25" customHeight="1" x14ac:dyDescent="0.2"/>
    <row r="1758" ht="14.25" customHeight="1" x14ac:dyDescent="0.2"/>
    <row r="1759" ht="14.25" customHeight="1" x14ac:dyDescent="0.2"/>
    <row r="1760" ht="14.25" customHeight="1" x14ac:dyDescent="0.2"/>
    <row r="1761" ht="14.25" customHeight="1" x14ac:dyDescent="0.2"/>
    <row r="1762" ht="14.25" customHeight="1" x14ac:dyDescent="0.2"/>
    <row r="1763" ht="14.25" customHeight="1" x14ac:dyDescent="0.2"/>
    <row r="1764" ht="14.25" customHeight="1" x14ac:dyDescent="0.2"/>
    <row r="1765" ht="14.25" customHeight="1" x14ac:dyDescent="0.2"/>
    <row r="1766" ht="14.25" customHeight="1" x14ac:dyDescent="0.2"/>
    <row r="1767" ht="14.25" customHeight="1" x14ac:dyDescent="0.2"/>
    <row r="1768" ht="14.25" customHeight="1" x14ac:dyDescent="0.2"/>
    <row r="1769" ht="14.25" customHeight="1" x14ac:dyDescent="0.2"/>
    <row r="1770" ht="14.25" customHeight="1" x14ac:dyDescent="0.2"/>
    <row r="1771" ht="14.25" customHeight="1" x14ac:dyDescent="0.2"/>
    <row r="1772" ht="14.25" customHeight="1" x14ac:dyDescent="0.2"/>
    <row r="1773" ht="14.25" customHeight="1" x14ac:dyDescent="0.2"/>
    <row r="1774" ht="14.25" customHeight="1" x14ac:dyDescent="0.2"/>
    <row r="1775" ht="14.25" customHeight="1" x14ac:dyDescent="0.2"/>
    <row r="1776" ht="14.25" customHeight="1" x14ac:dyDescent="0.2"/>
    <row r="1777" ht="14.25" customHeight="1" x14ac:dyDescent="0.2"/>
    <row r="1778" ht="14.25" customHeight="1" x14ac:dyDescent="0.2"/>
    <row r="1779" ht="14.25" customHeight="1" x14ac:dyDescent="0.2"/>
    <row r="1780" ht="14.25" customHeight="1" x14ac:dyDescent="0.2"/>
    <row r="1781" ht="14.25" customHeight="1" x14ac:dyDescent="0.2"/>
    <row r="1782" ht="14.25" customHeight="1" x14ac:dyDescent="0.2"/>
    <row r="1783" ht="14.25" customHeight="1" x14ac:dyDescent="0.2"/>
    <row r="1784" ht="14.25" customHeight="1" x14ac:dyDescent="0.2"/>
    <row r="1785" ht="14.25" customHeight="1" x14ac:dyDescent="0.2"/>
    <row r="1786" ht="14.25" customHeight="1" x14ac:dyDescent="0.2"/>
    <row r="1787" ht="14.25" customHeight="1" x14ac:dyDescent="0.2"/>
    <row r="1788" ht="14.25" customHeight="1" x14ac:dyDescent="0.2"/>
    <row r="1789" ht="14.25" customHeight="1" x14ac:dyDescent="0.2"/>
    <row r="1790" ht="14.25" customHeight="1" x14ac:dyDescent="0.2"/>
    <row r="1791" ht="14.25" customHeight="1" x14ac:dyDescent="0.2"/>
    <row r="1792" ht="14.25" customHeight="1" x14ac:dyDescent="0.2"/>
    <row r="1793" ht="14.25" customHeight="1" x14ac:dyDescent="0.2"/>
    <row r="1794" ht="14.25" customHeight="1" x14ac:dyDescent="0.2"/>
    <row r="1795" ht="14.25" customHeight="1" x14ac:dyDescent="0.2"/>
    <row r="1796" ht="14.25" customHeight="1" x14ac:dyDescent="0.2"/>
    <row r="1797" ht="14.25" customHeight="1" x14ac:dyDescent="0.2"/>
    <row r="1798" ht="14.25" customHeight="1" x14ac:dyDescent="0.2"/>
    <row r="1799" ht="14.25" customHeight="1" x14ac:dyDescent="0.2"/>
    <row r="1800" ht="14.25" customHeight="1" x14ac:dyDescent="0.2"/>
    <row r="1801" ht="14.25" customHeight="1" x14ac:dyDescent="0.2"/>
    <row r="1802" ht="14.25" customHeight="1" x14ac:dyDescent="0.2"/>
    <row r="1803" ht="14.25" customHeight="1" x14ac:dyDescent="0.2"/>
    <row r="1804" ht="14.25" customHeight="1" x14ac:dyDescent="0.2"/>
    <row r="1805" ht="14.25" customHeight="1" x14ac:dyDescent="0.2"/>
    <row r="1806" ht="14.25" customHeight="1" x14ac:dyDescent="0.2"/>
    <row r="1807" ht="14.25" customHeight="1" x14ac:dyDescent="0.2"/>
    <row r="1808" ht="14.25" customHeight="1" x14ac:dyDescent="0.2"/>
    <row r="1809" ht="14.25" customHeight="1" x14ac:dyDescent="0.2"/>
    <row r="1810" ht="14.25" customHeight="1" x14ac:dyDescent="0.2"/>
    <row r="1811" ht="14.25" customHeight="1" x14ac:dyDescent="0.2"/>
    <row r="1812" ht="14.25" customHeight="1" x14ac:dyDescent="0.2"/>
    <row r="1813" ht="14.25" customHeight="1" x14ac:dyDescent="0.2"/>
    <row r="1814" ht="14.25" customHeight="1" x14ac:dyDescent="0.2"/>
    <row r="1815" ht="14.25" customHeight="1" x14ac:dyDescent="0.2"/>
    <row r="1816" ht="14.25" customHeight="1" x14ac:dyDescent="0.2"/>
    <row r="1817" ht="14.25" customHeight="1" x14ac:dyDescent="0.2"/>
    <row r="1818" ht="14.25" customHeight="1" x14ac:dyDescent="0.2"/>
    <row r="1819" ht="14.25" customHeight="1" x14ac:dyDescent="0.2"/>
    <row r="1820" ht="14.25" customHeight="1" x14ac:dyDescent="0.2"/>
    <row r="1821" ht="14.25" customHeight="1" x14ac:dyDescent="0.2"/>
    <row r="1822" ht="14.25" customHeight="1" x14ac:dyDescent="0.2"/>
    <row r="1823" ht="14.25" customHeight="1" x14ac:dyDescent="0.2"/>
    <row r="1824" ht="14.25" customHeight="1" x14ac:dyDescent="0.2"/>
    <row r="1825" ht="14.25" customHeight="1" x14ac:dyDescent="0.2"/>
    <row r="1826" ht="14.25" customHeight="1" x14ac:dyDescent="0.2"/>
    <row r="1827" ht="14.25" customHeight="1" x14ac:dyDescent="0.2"/>
    <row r="1828" ht="14.25" customHeight="1" x14ac:dyDescent="0.2"/>
    <row r="1829" ht="14.25" customHeight="1" x14ac:dyDescent="0.2"/>
    <row r="1830" ht="14.25" customHeight="1" x14ac:dyDescent="0.2"/>
    <row r="1831" ht="14.25" customHeight="1" x14ac:dyDescent="0.2"/>
    <row r="1832" ht="14.25" customHeight="1" x14ac:dyDescent="0.2"/>
    <row r="1833" ht="14.25" customHeight="1" x14ac:dyDescent="0.2"/>
    <row r="1834" ht="14.25" customHeight="1" x14ac:dyDescent="0.2"/>
    <row r="1835" ht="14.25" customHeight="1" x14ac:dyDescent="0.2"/>
    <row r="1836" ht="14.25" customHeight="1" x14ac:dyDescent="0.2"/>
    <row r="1837" ht="14.25" customHeight="1" x14ac:dyDescent="0.2"/>
    <row r="1838" ht="14.25" customHeight="1" x14ac:dyDescent="0.2"/>
    <row r="1839" ht="14.25" customHeight="1" x14ac:dyDescent="0.2"/>
    <row r="1840" ht="14.25" customHeight="1" x14ac:dyDescent="0.2"/>
    <row r="1841" ht="14.25" customHeight="1" x14ac:dyDescent="0.2"/>
    <row r="1842" ht="14.25" customHeight="1" x14ac:dyDescent="0.2"/>
    <row r="1843" ht="14.25" customHeight="1" x14ac:dyDescent="0.2"/>
    <row r="1844" ht="14.25" customHeight="1" x14ac:dyDescent="0.2"/>
    <row r="1845" ht="14.25" customHeight="1" x14ac:dyDescent="0.2"/>
    <row r="1846" ht="14.25" customHeight="1" x14ac:dyDescent="0.2"/>
    <row r="1847" ht="14.25" customHeight="1" x14ac:dyDescent="0.2"/>
    <row r="1848" ht="14.25" customHeight="1" x14ac:dyDescent="0.2"/>
    <row r="1849" ht="14.25" customHeight="1" x14ac:dyDescent="0.2"/>
    <row r="1850" ht="14.25" customHeight="1" x14ac:dyDescent="0.2"/>
    <row r="1851" ht="14.25" customHeight="1" x14ac:dyDescent="0.2"/>
    <row r="1852" ht="14.25" customHeight="1" x14ac:dyDescent="0.2"/>
    <row r="1853" ht="14.25" customHeight="1" x14ac:dyDescent="0.2"/>
    <row r="1854" ht="14.25" customHeight="1" x14ac:dyDescent="0.2"/>
    <row r="1855" ht="14.25" customHeight="1" x14ac:dyDescent="0.2"/>
    <row r="1856" ht="14.25" customHeight="1" x14ac:dyDescent="0.2"/>
    <row r="1857" ht="14.25" customHeight="1" x14ac:dyDescent="0.2"/>
    <row r="1858" ht="14.25" customHeight="1" x14ac:dyDescent="0.2"/>
    <row r="1859" ht="14.25" customHeight="1" x14ac:dyDescent="0.2"/>
    <row r="1860" ht="14.25" customHeight="1" x14ac:dyDescent="0.2"/>
    <row r="1861" ht="14.25" customHeight="1" x14ac:dyDescent="0.2"/>
    <row r="1862" ht="14.25" customHeight="1" x14ac:dyDescent="0.2"/>
    <row r="1863" ht="14.25" customHeight="1" x14ac:dyDescent="0.2"/>
    <row r="1864" ht="14.25" customHeight="1" x14ac:dyDescent="0.2"/>
    <row r="1865" ht="14.25" customHeight="1" x14ac:dyDescent="0.2"/>
    <row r="1866" ht="14.25" customHeight="1" x14ac:dyDescent="0.2"/>
    <row r="1867" ht="14.25" customHeight="1" x14ac:dyDescent="0.2"/>
    <row r="1868" ht="14.25" customHeight="1" x14ac:dyDescent="0.2"/>
    <row r="1869" ht="14.25" customHeight="1" x14ac:dyDescent="0.2"/>
    <row r="1870" ht="14.25" customHeight="1" x14ac:dyDescent="0.2"/>
    <row r="1871" ht="14.25" customHeight="1" x14ac:dyDescent="0.2"/>
    <row r="1872" ht="14.25" customHeight="1" x14ac:dyDescent="0.2"/>
    <row r="1873" ht="14.25" customHeight="1" x14ac:dyDescent="0.2"/>
    <row r="1874" ht="14.25" customHeight="1" x14ac:dyDescent="0.2"/>
    <row r="1875" ht="14.25" customHeight="1" x14ac:dyDescent="0.2"/>
    <row r="1876" ht="14.25" customHeight="1" x14ac:dyDescent="0.2"/>
    <row r="1877" ht="14.25" customHeight="1" x14ac:dyDescent="0.2"/>
    <row r="1878" ht="14.25" customHeight="1" x14ac:dyDescent="0.2"/>
    <row r="1879" ht="14.25" customHeight="1" x14ac:dyDescent="0.2"/>
    <row r="1880" ht="14.25" customHeight="1" x14ac:dyDescent="0.2"/>
    <row r="1881" ht="14.25" customHeight="1" x14ac:dyDescent="0.2"/>
    <row r="1882" ht="14.25" customHeight="1" x14ac:dyDescent="0.2"/>
    <row r="1883" ht="14.25" customHeight="1" x14ac:dyDescent="0.2"/>
    <row r="1884" ht="14.25" customHeight="1" x14ac:dyDescent="0.2"/>
    <row r="1885" ht="14.25" customHeight="1" x14ac:dyDescent="0.2"/>
    <row r="1886" ht="14.25" customHeight="1" x14ac:dyDescent="0.2"/>
    <row r="1887" ht="14.25" customHeight="1" x14ac:dyDescent="0.2"/>
    <row r="1888" ht="14.25" customHeight="1" x14ac:dyDescent="0.2"/>
    <row r="1889" ht="14.25" customHeight="1" x14ac:dyDescent="0.2"/>
    <row r="1890" ht="14.25" customHeight="1" x14ac:dyDescent="0.2"/>
    <row r="1891" ht="14.25" customHeight="1" x14ac:dyDescent="0.2"/>
    <row r="1892" ht="14.25" customHeight="1" x14ac:dyDescent="0.2"/>
    <row r="1893" ht="14.25" customHeight="1" x14ac:dyDescent="0.2"/>
    <row r="1894" ht="14.25" customHeight="1" x14ac:dyDescent="0.2"/>
    <row r="1895" ht="14.25" customHeight="1" x14ac:dyDescent="0.2"/>
    <row r="1896" ht="14.25" customHeight="1" x14ac:dyDescent="0.2"/>
    <row r="1897" ht="14.25" customHeight="1" x14ac:dyDescent="0.2"/>
    <row r="1898" ht="14.25" customHeight="1" x14ac:dyDescent="0.2"/>
    <row r="1899" ht="14.25" customHeight="1" x14ac:dyDescent="0.2"/>
    <row r="1900" ht="14.25" customHeight="1" x14ac:dyDescent="0.2"/>
    <row r="1901" ht="14.25" customHeight="1" x14ac:dyDescent="0.2"/>
    <row r="1902" ht="14.25" customHeight="1" x14ac:dyDescent="0.2"/>
    <row r="1903" ht="14.25" customHeight="1" x14ac:dyDescent="0.2"/>
    <row r="1904" ht="14.25" customHeight="1" x14ac:dyDescent="0.2"/>
    <row r="1905" ht="14.25" customHeight="1" x14ac:dyDescent="0.2"/>
    <row r="1906" ht="14.25" customHeight="1" x14ac:dyDescent="0.2"/>
    <row r="1907" ht="14.25" customHeight="1" x14ac:dyDescent="0.2"/>
    <row r="1908" ht="14.25" customHeight="1" x14ac:dyDescent="0.2"/>
    <row r="1909" ht="14.25" customHeight="1" x14ac:dyDescent="0.2"/>
    <row r="1910" ht="14.25" customHeight="1" x14ac:dyDescent="0.2"/>
    <row r="1911" ht="14.25" customHeight="1" x14ac:dyDescent="0.2"/>
    <row r="1912" ht="14.25" customHeight="1" x14ac:dyDescent="0.2"/>
    <row r="1913" ht="14.25" customHeight="1" x14ac:dyDescent="0.2"/>
    <row r="1914" ht="14.25" customHeight="1" x14ac:dyDescent="0.2"/>
    <row r="1915" ht="14.25" customHeight="1" x14ac:dyDescent="0.2"/>
    <row r="1916" ht="14.25" customHeight="1" x14ac:dyDescent="0.2"/>
    <row r="1917" ht="14.25" customHeight="1" x14ac:dyDescent="0.2"/>
    <row r="1918" ht="14.25" customHeight="1" x14ac:dyDescent="0.2"/>
    <row r="1919" ht="14.25" customHeight="1" x14ac:dyDescent="0.2"/>
    <row r="1920" ht="14.25" customHeight="1" x14ac:dyDescent="0.2"/>
    <row r="1921" ht="14.25" customHeight="1" x14ac:dyDescent="0.2"/>
    <row r="1922" ht="14.25" customHeight="1" x14ac:dyDescent="0.2"/>
    <row r="1923" ht="14.25" customHeight="1" x14ac:dyDescent="0.2"/>
    <row r="1924" ht="14.25" customHeight="1" x14ac:dyDescent="0.2"/>
    <row r="1925" ht="14.25" customHeight="1" x14ac:dyDescent="0.2"/>
    <row r="1926" ht="14.25" customHeight="1" x14ac:dyDescent="0.2"/>
    <row r="1927" ht="14.25" customHeight="1" x14ac:dyDescent="0.2"/>
    <row r="1928" ht="14.25" customHeight="1" x14ac:dyDescent="0.2"/>
    <row r="1929" ht="14.25" customHeight="1" x14ac:dyDescent="0.2"/>
    <row r="1930" ht="14.25" customHeight="1" x14ac:dyDescent="0.2"/>
    <row r="1931" ht="14.25" customHeight="1" x14ac:dyDescent="0.2"/>
    <row r="1932" ht="14.25" customHeight="1" x14ac:dyDescent="0.2"/>
    <row r="1933" ht="14.25" customHeight="1" x14ac:dyDescent="0.2"/>
    <row r="1934" ht="14.25" customHeight="1" x14ac:dyDescent="0.2"/>
    <row r="1935" ht="14.25" customHeight="1" x14ac:dyDescent="0.2"/>
    <row r="1936" ht="14.25" customHeight="1" x14ac:dyDescent="0.2"/>
    <row r="1937" ht="14.25" customHeight="1" x14ac:dyDescent="0.2"/>
    <row r="1938" ht="14.25" customHeight="1" x14ac:dyDescent="0.2"/>
    <row r="1939" ht="14.25" customHeight="1" x14ac:dyDescent="0.2"/>
    <row r="1940" ht="14.25" customHeight="1" x14ac:dyDescent="0.2"/>
    <row r="1941" ht="14.25" customHeight="1" x14ac:dyDescent="0.2"/>
    <row r="1942" ht="14.25" customHeight="1" x14ac:dyDescent="0.2"/>
    <row r="1943" ht="14.25" customHeight="1" x14ac:dyDescent="0.2"/>
    <row r="1944" ht="14.25" customHeight="1" x14ac:dyDescent="0.2"/>
    <row r="1945" ht="14.25" customHeight="1" x14ac:dyDescent="0.2"/>
    <row r="1946" ht="14.25" customHeight="1" x14ac:dyDescent="0.2"/>
    <row r="1947" ht="14.25" customHeight="1" x14ac:dyDescent="0.2"/>
    <row r="1948" ht="14.25" customHeight="1" x14ac:dyDescent="0.2"/>
    <row r="1949" ht="14.25" customHeight="1" x14ac:dyDescent="0.2"/>
    <row r="1950" ht="14.25" customHeight="1" x14ac:dyDescent="0.2"/>
    <row r="1951" ht="14.25" customHeight="1" x14ac:dyDescent="0.2"/>
    <row r="1952" ht="14.25" customHeight="1" x14ac:dyDescent="0.2"/>
    <row r="1953" ht="14.25" customHeight="1" x14ac:dyDescent="0.2"/>
    <row r="1954" ht="14.25" customHeight="1" x14ac:dyDescent="0.2"/>
    <row r="1955" ht="14.25" customHeight="1" x14ac:dyDescent="0.2"/>
    <row r="1956" ht="14.25" customHeight="1" x14ac:dyDescent="0.2"/>
    <row r="1957" ht="14.25" customHeight="1" x14ac:dyDescent="0.2"/>
    <row r="1958" ht="14.25" customHeight="1" x14ac:dyDescent="0.2"/>
    <row r="1959" ht="14.25" customHeight="1" x14ac:dyDescent="0.2"/>
    <row r="1960" ht="14.25" customHeight="1" x14ac:dyDescent="0.2"/>
    <row r="1961" ht="14.25" customHeight="1" x14ac:dyDescent="0.2"/>
    <row r="1962" ht="14.25" customHeight="1" x14ac:dyDescent="0.2"/>
    <row r="1963" ht="14.25" customHeight="1" x14ac:dyDescent="0.2"/>
    <row r="1964" ht="14.25" customHeight="1" x14ac:dyDescent="0.2"/>
    <row r="1965" ht="14.25" customHeight="1" x14ac:dyDescent="0.2"/>
    <row r="1966" ht="14.25" customHeight="1" x14ac:dyDescent="0.2"/>
    <row r="1967" ht="14.25" customHeight="1" x14ac:dyDescent="0.2"/>
    <row r="1968" ht="14.25" customHeight="1" x14ac:dyDescent="0.2"/>
    <row r="1969" ht="14.25" customHeight="1" x14ac:dyDescent="0.2"/>
    <row r="1970" ht="14.25" customHeight="1" x14ac:dyDescent="0.2"/>
    <row r="1971" ht="14.25" customHeight="1" x14ac:dyDescent="0.2"/>
    <row r="1972" ht="14.25" customHeight="1" x14ac:dyDescent="0.2"/>
    <row r="1973" ht="14.25" customHeight="1" x14ac:dyDescent="0.2"/>
    <row r="1974" ht="14.25" customHeight="1" x14ac:dyDescent="0.2"/>
    <row r="1975" ht="14.25" customHeight="1" x14ac:dyDescent="0.2"/>
    <row r="1976" ht="14.25" customHeight="1" x14ac:dyDescent="0.2"/>
    <row r="1977" ht="14.25" customHeight="1" x14ac:dyDescent="0.2"/>
    <row r="1978" ht="14.25" customHeight="1" x14ac:dyDescent="0.2"/>
    <row r="1979" ht="14.25" customHeight="1" x14ac:dyDescent="0.2"/>
    <row r="1980" ht="14.25" customHeight="1" x14ac:dyDescent="0.2"/>
    <row r="1981" ht="14.25" customHeight="1" x14ac:dyDescent="0.2"/>
    <row r="1982" ht="14.25" customHeight="1" x14ac:dyDescent="0.2"/>
    <row r="1983" ht="14.25" customHeight="1" x14ac:dyDescent="0.2"/>
    <row r="1984" ht="14.25" customHeight="1" x14ac:dyDescent="0.2"/>
    <row r="1985" ht="14.25" customHeight="1" x14ac:dyDescent="0.2"/>
    <row r="1986" ht="14.25" customHeight="1" x14ac:dyDescent="0.2"/>
    <row r="1987" ht="14.25" customHeight="1" x14ac:dyDescent="0.2"/>
    <row r="1988" ht="14.25" customHeight="1" x14ac:dyDescent="0.2"/>
    <row r="1989" ht="14.25" customHeight="1" x14ac:dyDescent="0.2"/>
    <row r="1990" ht="14.25" customHeight="1" x14ac:dyDescent="0.2"/>
    <row r="1991" ht="14.25" customHeight="1" x14ac:dyDescent="0.2"/>
    <row r="1992" ht="14.25" customHeight="1" x14ac:dyDescent="0.2"/>
    <row r="1993" ht="14.25" customHeight="1" x14ac:dyDescent="0.2"/>
    <row r="1994" ht="14.25" customHeight="1" x14ac:dyDescent="0.2"/>
    <row r="1995" ht="14.25" customHeight="1" x14ac:dyDescent="0.2"/>
    <row r="1996" ht="14.25" customHeight="1" x14ac:dyDescent="0.2"/>
    <row r="1997" ht="14.25" customHeight="1" x14ac:dyDescent="0.2"/>
    <row r="1998" ht="14.25" customHeight="1" x14ac:dyDescent="0.2"/>
    <row r="1999" ht="14.25" customHeight="1" x14ac:dyDescent="0.2"/>
    <row r="2000" ht="14.25" customHeight="1" x14ac:dyDescent="0.2"/>
    <row r="2001" ht="14.25" customHeight="1" x14ac:dyDescent="0.2"/>
    <row r="2002" ht="14.25" customHeight="1" x14ac:dyDescent="0.2"/>
    <row r="2003" ht="14.25" customHeight="1" x14ac:dyDescent="0.2"/>
    <row r="2004" ht="14.25" customHeight="1" x14ac:dyDescent="0.2"/>
    <row r="2005" ht="14.25" customHeight="1" x14ac:dyDescent="0.2"/>
    <row r="2006" ht="14.25" customHeight="1" x14ac:dyDescent="0.2"/>
    <row r="2007" ht="14.25" customHeight="1" x14ac:dyDescent="0.2"/>
    <row r="2008" ht="14.25" customHeight="1" x14ac:dyDescent="0.2"/>
    <row r="2009" ht="14.25" customHeight="1" x14ac:dyDescent="0.2"/>
    <row r="2010" ht="14.25" customHeight="1" x14ac:dyDescent="0.2"/>
    <row r="2011" ht="14.25" customHeight="1" x14ac:dyDescent="0.2"/>
    <row r="2012" ht="14.25" customHeight="1" x14ac:dyDescent="0.2"/>
    <row r="2013" ht="14.25" customHeight="1" x14ac:dyDescent="0.2"/>
    <row r="2014" ht="14.25" customHeight="1" x14ac:dyDescent="0.2"/>
    <row r="2015" ht="14.25" customHeight="1" x14ac:dyDescent="0.2"/>
    <row r="2016" ht="14.25" customHeight="1" x14ac:dyDescent="0.2"/>
    <row r="2017" ht="14.25" customHeight="1" x14ac:dyDescent="0.2"/>
    <row r="2018" ht="14.25" customHeight="1" x14ac:dyDescent="0.2"/>
    <row r="2019" ht="14.25" customHeight="1" x14ac:dyDescent="0.2"/>
    <row r="2020" ht="14.25" customHeight="1" x14ac:dyDescent="0.2"/>
    <row r="2021" ht="14.25" customHeight="1" x14ac:dyDescent="0.2"/>
    <row r="2022" ht="14.25" customHeight="1" x14ac:dyDescent="0.2"/>
    <row r="2023" ht="14.25" customHeight="1" x14ac:dyDescent="0.2"/>
    <row r="2024" ht="14.25" customHeight="1" x14ac:dyDescent="0.2"/>
    <row r="2025" ht="14.25" customHeight="1" x14ac:dyDescent="0.2"/>
    <row r="2026" ht="14.25" customHeight="1" x14ac:dyDescent="0.2"/>
    <row r="2027" ht="14.25" customHeight="1" x14ac:dyDescent="0.2"/>
    <row r="2028" ht="14.25" customHeight="1" x14ac:dyDescent="0.2"/>
    <row r="2029" ht="14.25" customHeight="1" x14ac:dyDescent="0.2"/>
    <row r="2030" ht="14.25" customHeight="1" x14ac:dyDescent="0.2"/>
    <row r="2031" ht="14.25" customHeight="1" x14ac:dyDescent="0.2"/>
    <row r="2032" ht="14.25" customHeight="1" x14ac:dyDescent="0.2"/>
    <row r="2033" ht="14.25" customHeight="1" x14ac:dyDescent="0.2"/>
    <row r="2034" ht="14.25" customHeight="1" x14ac:dyDescent="0.2"/>
    <row r="2035" ht="14.25" customHeight="1" x14ac:dyDescent="0.2"/>
    <row r="2036" ht="14.25" customHeight="1" x14ac:dyDescent="0.2"/>
    <row r="2037" ht="14.25" customHeight="1" x14ac:dyDescent="0.2"/>
    <row r="2038" ht="14.25" customHeight="1" x14ac:dyDescent="0.2"/>
    <row r="2039" ht="14.25" customHeight="1" x14ac:dyDescent="0.2"/>
    <row r="2040" ht="14.25" customHeight="1" x14ac:dyDescent="0.2"/>
    <row r="2041" ht="14.25" customHeight="1" x14ac:dyDescent="0.2"/>
    <row r="2042" ht="14.25" customHeight="1" x14ac:dyDescent="0.2"/>
    <row r="2043" ht="14.25" customHeight="1" x14ac:dyDescent="0.2"/>
    <row r="2044" ht="14.25" customHeight="1" x14ac:dyDescent="0.2"/>
    <row r="2045" ht="14.25" customHeight="1" x14ac:dyDescent="0.2"/>
    <row r="2046" ht="14.25" customHeight="1" x14ac:dyDescent="0.2"/>
    <row r="2047" ht="14.25" customHeight="1" x14ac:dyDescent="0.2"/>
    <row r="2048" ht="14.25" customHeight="1" x14ac:dyDescent="0.2"/>
    <row r="2049" ht="14.25" customHeight="1" x14ac:dyDescent="0.2"/>
    <row r="2050" ht="14.25" customHeight="1" x14ac:dyDescent="0.2"/>
    <row r="2051" ht="14.25" customHeight="1" x14ac:dyDescent="0.2"/>
    <row r="2052" ht="14.25" customHeight="1" x14ac:dyDescent="0.2"/>
    <row r="2053" ht="14.25" customHeight="1" x14ac:dyDescent="0.2"/>
    <row r="2054" ht="14.25" customHeight="1" x14ac:dyDescent="0.2"/>
    <row r="2055" ht="14.25" customHeight="1" x14ac:dyDescent="0.2"/>
    <row r="2056" ht="14.25" customHeight="1" x14ac:dyDescent="0.2"/>
    <row r="2057" ht="14.25" customHeight="1" x14ac:dyDescent="0.2"/>
    <row r="2058" ht="14.25" customHeight="1" x14ac:dyDescent="0.2"/>
    <row r="2059" ht="14.25" customHeight="1" x14ac:dyDescent="0.2"/>
    <row r="2060" ht="14.25" customHeight="1" x14ac:dyDescent="0.2"/>
    <row r="2061" ht="14.25" customHeight="1" x14ac:dyDescent="0.2"/>
    <row r="2062" ht="14.25" customHeight="1" x14ac:dyDescent="0.2"/>
    <row r="2063" ht="14.25" customHeight="1" x14ac:dyDescent="0.2"/>
    <row r="2064" ht="14.25" customHeight="1" x14ac:dyDescent="0.2"/>
    <row r="2065" ht="14.25" customHeight="1" x14ac:dyDescent="0.2"/>
    <row r="2066" ht="14.25" customHeight="1" x14ac:dyDescent="0.2"/>
    <row r="2067" ht="14.25" customHeight="1" x14ac:dyDescent="0.2"/>
    <row r="2068" ht="14.25" customHeight="1" x14ac:dyDescent="0.2"/>
    <row r="2069" ht="14.25" customHeight="1" x14ac:dyDescent="0.2"/>
    <row r="2070" ht="14.25" customHeight="1" x14ac:dyDescent="0.2"/>
    <row r="2071" ht="14.25" customHeight="1" x14ac:dyDescent="0.2"/>
    <row r="2072" ht="14.25" customHeight="1" x14ac:dyDescent="0.2"/>
    <row r="2073" ht="14.25" customHeight="1" x14ac:dyDescent="0.2"/>
    <row r="2074" ht="14.25" customHeight="1" x14ac:dyDescent="0.2"/>
    <row r="2075" ht="14.25" customHeight="1" x14ac:dyDescent="0.2"/>
    <row r="2076" ht="14.25" customHeight="1" x14ac:dyDescent="0.2"/>
    <row r="2077" ht="14.25" customHeight="1" x14ac:dyDescent="0.2"/>
    <row r="2078" ht="14.25" customHeight="1" x14ac:dyDescent="0.2"/>
    <row r="2079" ht="14.25" customHeight="1" x14ac:dyDescent="0.2"/>
    <row r="2080" ht="14.25" customHeight="1" x14ac:dyDescent="0.2"/>
    <row r="2081" ht="14.25" customHeight="1" x14ac:dyDescent="0.2"/>
    <row r="2082" ht="14.25" customHeight="1" x14ac:dyDescent="0.2"/>
    <row r="2083" ht="14.25" customHeight="1" x14ac:dyDescent="0.2"/>
    <row r="2084" ht="14.25" customHeight="1" x14ac:dyDescent="0.2"/>
    <row r="2085" ht="14.25" customHeight="1" x14ac:dyDescent="0.2"/>
    <row r="2086" ht="14.25" customHeight="1" x14ac:dyDescent="0.2"/>
    <row r="2087" ht="14.25" customHeight="1" x14ac:dyDescent="0.2"/>
    <row r="2088" ht="14.25" customHeight="1" x14ac:dyDescent="0.2"/>
    <row r="2089" ht="14.25" customHeight="1" x14ac:dyDescent="0.2"/>
    <row r="2090" ht="14.25" customHeight="1" x14ac:dyDescent="0.2"/>
    <row r="2091" ht="14.25" customHeight="1" x14ac:dyDescent="0.2"/>
    <row r="2092" ht="14.25" customHeight="1" x14ac:dyDescent="0.2"/>
    <row r="2093" ht="14.25" customHeight="1" x14ac:dyDescent="0.2"/>
    <row r="2094" ht="14.25" customHeight="1" x14ac:dyDescent="0.2"/>
    <row r="2095" ht="14.25" customHeight="1" x14ac:dyDescent="0.2"/>
    <row r="2096" ht="14.25" customHeight="1" x14ac:dyDescent="0.2"/>
    <row r="2097" ht="14.25" customHeight="1" x14ac:dyDescent="0.2"/>
    <row r="2098" ht="14.25" customHeight="1" x14ac:dyDescent="0.2"/>
    <row r="2099" ht="14.25" customHeight="1" x14ac:dyDescent="0.2"/>
    <row r="2100" ht="14.25" customHeight="1" x14ac:dyDescent="0.2"/>
    <row r="2101" ht="14.25" customHeight="1" x14ac:dyDescent="0.2"/>
    <row r="2102" ht="14.25" customHeight="1" x14ac:dyDescent="0.2"/>
    <row r="2103" ht="14.25" customHeight="1" x14ac:dyDescent="0.2"/>
    <row r="2104" ht="14.25" customHeight="1" x14ac:dyDescent="0.2"/>
    <row r="2105" ht="14.25" customHeight="1" x14ac:dyDescent="0.2"/>
    <row r="2106" ht="14.25" customHeight="1" x14ac:dyDescent="0.2"/>
    <row r="2107" ht="14.25" customHeight="1" x14ac:dyDescent="0.2"/>
    <row r="2108" ht="14.25" customHeight="1" x14ac:dyDescent="0.2"/>
    <row r="2109" ht="14.25" customHeight="1" x14ac:dyDescent="0.2"/>
    <row r="2110" ht="14.25" customHeight="1" x14ac:dyDescent="0.2"/>
    <row r="2111" ht="14.25" customHeight="1" x14ac:dyDescent="0.2"/>
    <row r="2112" ht="14.25" customHeight="1" x14ac:dyDescent="0.2"/>
    <row r="2113" ht="14.25" customHeight="1" x14ac:dyDescent="0.2"/>
    <row r="2114" ht="14.25" customHeight="1" x14ac:dyDescent="0.2"/>
    <row r="2115" ht="14.25" customHeight="1" x14ac:dyDescent="0.2"/>
    <row r="2116" ht="14.25" customHeight="1" x14ac:dyDescent="0.2"/>
    <row r="2117" ht="14.25" customHeight="1" x14ac:dyDescent="0.2"/>
    <row r="2118" ht="14.25" customHeight="1" x14ac:dyDescent="0.2"/>
    <row r="2119" ht="14.25" customHeight="1" x14ac:dyDescent="0.2"/>
    <row r="2120" ht="14.25" customHeight="1" x14ac:dyDescent="0.2"/>
    <row r="2121" ht="14.25" customHeight="1" x14ac:dyDescent="0.2"/>
    <row r="2122" ht="14.25" customHeight="1" x14ac:dyDescent="0.2"/>
    <row r="2123" ht="14.25" customHeight="1" x14ac:dyDescent="0.2"/>
    <row r="2124" ht="14.25" customHeight="1" x14ac:dyDescent="0.2"/>
    <row r="2125" ht="14.25" customHeight="1" x14ac:dyDescent="0.2"/>
    <row r="2126" ht="14.25" customHeight="1" x14ac:dyDescent="0.2"/>
    <row r="2127" ht="14.25" customHeight="1" x14ac:dyDescent="0.2"/>
    <row r="2128" ht="14.25" customHeight="1" x14ac:dyDescent="0.2"/>
    <row r="2129" ht="14.25" customHeight="1" x14ac:dyDescent="0.2"/>
    <row r="2130" ht="14.25" customHeight="1" x14ac:dyDescent="0.2"/>
    <row r="2131" ht="14.25" customHeight="1" x14ac:dyDescent="0.2"/>
    <row r="2132" ht="14.25" customHeight="1" x14ac:dyDescent="0.2"/>
    <row r="2133" ht="14.25" customHeight="1" x14ac:dyDescent="0.2"/>
    <row r="2134" ht="14.25" customHeight="1" x14ac:dyDescent="0.2"/>
    <row r="2135" ht="14.25" customHeight="1" x14ac:dyDescent="0.2"/>
    <row r="2136" ht="14.25" customHeight="1" x14ac:dyDescent="0.2"/>
    <row r="2137" ht="14.25" customHeight="1" x14ac:dyDescent="0.2"/>
    <row r="2138" ht="14.25" customHeight="1" x14ac:dyDescent="0.2"/>
    <row r="2139" ht="14.25" customHeight="1" x14ac:dyDescent="0.2"/>
    <row r="2140" ht="14.25" customHeight="1" x14ac:dyDescent="0.2"/>
    <row r="2141" ht="14.25" customHeight="1" x14ac:dyDescent="0.2"/>
    <row r="2142" ht="14.25" customHeight="1" x14ac:dyDescent="0.2"/>
    <row r="2143" ht="14.25" customHeight="1" x14ac:dyDescent="0.2"/>
    <row r="2144" ht="14.25" customHeight="1" x14ac:dyDescent="0.2"/>
    <row r="2145" ht="14.25" customHeight="1" x14ac:dyDescent="0.2"/>
    <row r="2146" ht="14.25" customHeight="1" x14ac:dyDescent="0.2"/>
    <row r="2147" ht="14.25" customHeight="1" x14ac:dyDescent="0.2"/>
    <row r="2148" ht="14.25" customHeight="1" x14ac:dyDescent="0.2"/>
    <row r="2149" ht="14.25" customHeight="1" x14ac:dyDescent="0.2"/>
    <row r="2150" ht="14.25" customHeight="1" x14ac:dyDescent="0.2"/>
    <row r="2151" ht="14.25" customHeight="1" x14ac:dyDescent="0.2"/>
    <row r="2152" ht="14.25" customHeight="1" x14ac:dyDescent="0.2"/>
    <row r="2153" ht="14.25" customHeight="1" x14ac:dyDescent="0.2"/>
    <row r="2154" ht="14.25" customHeight="1" x14ac:dyDescent="0.2"/>
    <row r="2155" ht="14.25" customHeight="1" x14ac:dyDescent="0.2"/>
    <row r="2156" ht="14.25" customHeight="1" x14ac:dyDescent="0.2"/>
    <row r="2157" ht="14.25" customHeight="1" x14ac:dyDescent="0.2"/>
    <row r="2158" ht="14.25" customHeight="1" x14ac:dyDescent="0.2"/>
    <row r="2159" ht="14.25" customHeight="1" x14ac:dyDescent="0.2"/>
    <row r="2160" ht="14.25" customHeight="1" x14ac:dyDescent="0.2"/>
    <row r="2161" ht="14.25" customHeight="1" x14ac:dyDescent="0.2"/>
    <row r="2162" ht="14.25" customHeight="1" x14ac:dyDescent="0.2"/>
    <row r="2163" ht="14.25" customHeight="1" x14ac:dyDescent="0.2"/>
    <row r="2164" ht="14.25" customHeight="1" x14ac:dyDescent="0.2"/>
    <row r="2165" ht="14.25" customHeight="1" x14ac:dyDescent="0.2"/>
    <row r="2166" ht="14.25" customHeight="1" x14ac:dyDescent="0.2"/>
    <row r="2167" ht="14.25" customHeight="1" x14ac:dyDescent="0.2"/>
    <row r="2168" ht="14.25" customHeight="1" x14ac:dyDescent="0.2"/>
    <row r="2169" ht="14.25" customHeight="1" x14ac:dyDescent="0.2"/>
    <row r="2170" ht="14.25" customHeight="1" x14ac:dyDescent="0.2"/>
    <row r="2171" ht="14.25" customHeight="1" x14ac:dyDescent="0.2"/>
    <row r="2172" ht="14.25" customHeight="1" x14ac:dyDescent="0.2"/>
    <row r="2173" ht="14.25" customHeight="1" x14ac:dyDescent="0.2"/>
    <row r="2174" ht="14.25" customHeight="1" x14ac:dyDescent="0.2"/>
    <row r="2175" ht="14.25" customHeight="1" x14ac:dyDescent="0.2"/>
    <row r="2176" ht="14.25" customHeight="1" x14ac:dyDescent="0.2"/>
    <row r="2177" ht="14.25" customHeight="1" x14ac:dyDescent="0.2"/>
    <row r="2178" ht="14.25" customHeight="1" x14ac:dyDescent="0.2"/>
    <row r="2179" ht="14.25" customHeight="1" x14ac:dyDescent="0.2"/>
    <row r="2180" ht="14.25" customHeight="1" x14ac:dyDescent="0.2"/>
    <row r="2181" ht="14.25" customHeight="1" x14ac:dyDescent="0.2"/>
    <row r="2182" ht="14.25" customHeight="1" x14ac:dyDescent="0.2"/>
    <row r="2183" ht="14.25" customHeight="1" x14ac:dyDescent="0.2"/>
    <row r="2184" ht="14.25" customHeight="1" x14ac:dyDescent="0.2"/>
    <row r="2185" ht="14.25" customHeight="1" x14ac:dyDescent="0.2"/>
    <row r="2186" ht="14.25" customHeight="1" x14ac:dyDescent="0.2"/>
    <row r="2187" ht="14.25" customHeight="1" x14ac:dyDescent="0.2"/>
    <row r="2188" ht="14.25" customHeight="1" x14ac:dyDescent="0.2"/>
    <row r="2189" ht="14.25" customHeight="1" x14ac:dyDescent="0.2"/>
    <row r="2190" ht="14.25" customHeight="1" x14ac:dyDescent="0.2"/>
    <row r="2191" ht="14.25" customHeight="1" x14ac:dyDescent="0.2"/>
    <row r="2192" ht="14.25" customHeight="1" x14ac:dyDescent="0.2"/>
    <row r="2193" ht="14.25" customHeight="1" x14ac:dyDescent="0.2"/>
    <row r="2194" ht="14.25" customHeight="1" x14ac:dyDescent="0.2"/>
    <row r="2195" ht="14.25" customHeight="1" x14ac:dyDescent="0.2"/>
    <row r="2196" ht="14.25" customHeight="1" x14ac:dyDescent="0.2"/>
    <row r="2197" ht="14.25" customHeight="1" x14ac:dyDescent="0.2"/>
    <row r="2198" ht="14.25" customHeight="1" x14ac:dyDescent="0.2"/>
    <row r="2199" ht="14.25" customHeight="1" x14ac:dyDescent="0.2"/>
    <row r="2200" ht="14.25" customHeight="1" x14ac:dyDescent="0.2"/>
    <row r="2201" ht="14.25" customHeight="1" x14ac:dyDescent="0.2"/>
    <row r="2202" ht="14.25" customHeight="1" x14ac:dyDescent="0.2"/>
    <row r="2203" ht="14.25" customHeight="1" x14ac:dyDescent="0.2"/>
    <row r="2204" ht="14.25" customHeight="1" x14ac:dyDescent="0.2"/>
    <row r="2205" ht="14.25" customHeight="1" x14ac:dyDescent="0.2"/>
    <row r="2206" ht="14.25" customHeight="1" x14ac:dyDescent="0.2"/>
    <row r="2207" ht="14.25" customHeight="1" x14ac:dyDescent="0.2"/>
    <row r="2208" ht="14.25" customHeight="1" x14ac:dyDescent="0.2"/>
    <row r="2209" ht="14.25" customHeight="1" x14ac:dyDescent="0.2"/>
    <row r="2210" ht="14.25" customHeight="1" x14ac:dyDescent="0.2"/>
    <row r="2211" ht="14.25" customHeight="1" x14ac:dyDescent="0.2"/>
    <row r="2212" ht="14.25" customHeight="1" x14ac:dyDescent="0.2"/>
    <row r="2213" ht="14.25" customHeight="1" x14ac:dyDescent="0.2"/>
    <row r="2214" ht="14.25" customHeight="1" x14ac:dyDescent="0.2"/>
    <row r="2215" ht="14.25" customHeight="1" x14ac:dyDescent="0.2"/>
    <row r="2216" ht="14.25" customHeight="1" x14ac:dyDescent="0.2"/>
    <row r="2217" ht="14.25" customHeight="1" x14ac:dyDescent="0.2"/>
    <row r="2218" ht="14.25" customHeight="1" x14ac:dyDescent="0.2"/>
    <row r="2219" ht="14.25" customHeight="1" x14ac:dyDescent="0.2"/>
    <row r="2220" ht="14.25" customHeight="1" x14ac:dyDescent="0.2"/>
    <row r="2221" ht="14.25" customHeight="1" x14ac:dyDescent="0.2"/>
    <row r="2222" ht="14.25" customHeight="1" x14ac:dyDescent="0.2"/>
    <row r="2223" ht="14.25" customHeight="1" x14ac:dyDescent="0.2"/>
    <row r="2224" ht="14.25" customHeight="1" x14ac:dyDescent="0.2"/>
    <row r="2225" ht="14.25" customHeight="1" x14ac:dyDescent="0.2"/>
    <row r="2226" ht="14.25" customHeight="1" x14ac:dyDescent="0.2"/>
    <row r="2227" ht="14.25" customHeight="1" x14ac:dyDescent="0.2"/>
    <row r="2228" ht="14.25" customHeight="1" x14ac:dyDescent="0.2"/>
    <row r="2229" ht="14.25" customHeight="1" x14ac:dyDescent="0.2"/>
    <row r="2230" ht="14.25" customHeight="1" x14ac:dyDescent="0.2"/>
    <row r="2231" ht="14.25" customHeight="1" x14ac:dyDescent="0.2"/>
    <row r="2232" ht="14.25" customHeight="1" x14ac:dyDescent="0.2"/>
    <row r="2233" ht="14.25" customHeight="1" x14ac:dyDescent="0.2"/>
    <row r="2234" ht="14.25" customHeight="1" x14ac:dyDescent="0.2"/>
    <row r="2235" ht="14.25" customHeight="1" x14ac:dyDescent="0.2"/>
    <row r="2236" ht="14.25" customHeight="1" x14ac:dyDescent="0.2"/>
    <row r="2237" ht="14.25" customHeight="1" x14ac:dyDescent="0.2"/>
    <row r="2238" ht="14.25" customHeight="1" x14ac:dyDescent="0.2"/>
    <row r="2239" ht="14.25" customHeight="1" x14ac:dyDescent="0.2"/>
    <row r="2240" ht="14.25" customHeight="1" x14ac:dyDescent="0.2"/>
    <row r="2241" ht="14.25" customHeight="1" x14ac:dyDescent="0.2"/>
    <row r="2242" ht="14.25" customHeight="1" x14ac:dyDescent="0.2"/>
    <row r="2243" ht="14.25" customHeight="1" x14ac:dyDescent="0.2"/>
    <row r="2244" ht="14.25" customHeight="1" x14ac:dyDescent="0.2"/>
    <row r="2245" ht="14.25" customHeight="1" x14ac:dyDescent="0.2"/>
    <row r="2246" ht="14.25" customHeight="1" x14ac:dyDescent="0.2"/>
    <row r="2247" ht="14.25" customHeight="1" x14ac:dyDescent="0.2"/>
    <row r="2248" ht="14.25" customHeight="1" x14ac:dyDescent="0.2"/>
    <row r="2249" ht="14.25" customHeight="1" x14ac:dyDescent="0.2"/>
    <row r="2250" ht="14.25" customHeight="1" x14ac:dyDescent="0.2"/>
    <row r="2251" ht="14.25" customHeight="1" x14ac:dyDescent="0.2"/>
    <row r="2252" ht="14.25" customHeight="1" x14ac:dyDescent="0.2"/>
    <row r="2253" ht="14.25" customHeight="1" x14ac:dyDescent="0.2"/>
    <row r="2254" ht="14.25" customHeight="1" x14ac:dyDescent="0.2"/>
    <row r="2255" ht="14.25" customHeight="1" x14ac:dyDescent="0.2"/>
    <row r="2256" ht="14.25" customHeight="1" x14ac:dyDescent="0.2"/>
    <row r="2257" ht="14.25" customHeight="1" x14ac:dyDescent="0.2"/>
    <row r="2258" ht="14.25" customHeight="1" x14ac:dyDescent="0.2"/>
    <row r="2259" ht="14.25" customHeight="1" x14ac:dyDescent="0.2"/>
    <row r="2260" ht="14.25" customHeight="1" x14ac:dyDescent="0.2"/>
    <row r="2261" ht="14.25" customHeight="1" x14ac:dyDescent="0.2"/>
    <row r="2262" ht="14.25" customHeight="1" x14ac:dyDescent="0.2"/>
    <row r="2263" ht="14.25" customHeight="1" x14ac:dyDescent="0.2"/>
    <row r="2264" ht="14.25" customHeight="1" x14ac:dyDescent="0.2"/>
    <row r="2265" ht="14.25" customHeight="1" x14ac:dyDescent="0.2"/>
    <row r="2266" ht="14.25" customHeight="1" x14ac:dyDescent="0.2"/>
    <row r="2267" ht="14.25" customHeight="1" x14ac:dyDescent="0.2"/>
    <row r="2268" ht="14.25" customHeight="1" x14ac:dyDescent="0.2"/>
    <row r="2269" ht="14.25" customHeight="1" x14ac:dyDescent="0.2"/>
    <row r="2270" ht="14.25" customHeight="1" x14ac:dyDescent="0.2"/>
    <row r="2271" ht="14.25" customHeight="1" x14ac:dyDescent="0.2"/>
    <row r="2272" ht="14.25" customHeight="1" x14ac:dyDescent="0.2"/>
    <row r="2273" ht="14.25" customHeight="1" x14ac:dyDescent="0.2"/>
    <row r="2274" ht="14.25" customHeight="1" x14ac:dyDescent="0.2"/>
    <row r="2275" ht="14.25" customHeight="1" x14ac:dyDescent="0.2"/>
    <row r="2276" ht="14.25" customHeight="1" x14ac:dyDescent="0.2"/>
    <row r="2277" ht="14.25" customHeight="1" x14ac:dyDescent="0.2"/>
    <row r="2278" ht="14.25" customHeight="1" x14ac:dyDescent="0.2"/>
    <row r="2279" ht="14.25" customHeight="1" x14ac:dyDescent="0.2"/>
    <row r="2280" ht="14.25" customHeight="1" x14ac:dyDescent="0.2"/>
    <row r="2281" ht="14.25" customHeight="1" x14ac:dyDescent="0.2"/>
    <row r="2282" ht="14.25" customHeight="1" x14ac:dyDescent="0.2"/>
    <row r="2283" ht="14.25" customHeight="1" x14ac:dyDescent="0.2"/>
    <row r="2284" ht="14.25" customHeight="1" x14ac:dyDescent="0.2"/>
    <row r="2285" ht="14.25" customHeight="1" x14ac:dyDescent="0.2"/>
    <row r="2286" ht="14.25" customHeight="1" x14ac:dyDescent="0.2"/>
    <row r="2287" ht="14.25" customHeight="1" x14ac:dyDescent="0.2"/>
    <row r="2288" ht="14.25" customHeight="1" x14ac:dyDescent="0.2"/>
    <row r="2289" ht="14.25" customHeight="1" x14ac:dyDescent="0.2"/>
    <row r="2290" ht="14.25" customHeight="1" x14ac:dyDescent="0.2"/>
    <row r="2291" ht="14.25" customHeight="1" x14ac:dyDescent="0.2"/>
    <row r="2292" ht="14.25" customHeight="1" x14ac:dyDescent="0.2"/>
    <row r="2293" ht="14.25" customHeight="1" x14ac:dyDescent="0.2"/>
    <row r="2294" ht="14.25" customHeight="1" x14ac:dyDescent="0.2"/>
    <row r="2295" ht="14.25" customHeight="1" x14ac:dyDescent="0.2"/>
    <row r="2296" ht="14.25" customHeight="1" x14ac:dyDescent="0.2"/>
    <row r="2297" ht="14.25" customHeight="1" x14ac:dyDescent="0.2"/>
    <row r="2298" ht="14.25" customHeight="1" x14ac:dyDescent="0.2"/>
    <row r="2299" ht="14.25" customHeight="1" x14ac:dyDescent="0.2"/>
    <row r="2300" ht="14.25" customHeight="1" x14ac:dyDescent="0.2"/>
    <row r="2301" ht="14.25" customHeight="1" x14ac:dyDescent="0.2"/>
    <row r="2302" ht="14.25" customHeight="1" x14ac:dyDescent="0.2"/>
    <row r="2303" ht="14.25" customHeight="1" x14ac:dyDescent="0.2"/>
    <row r="2304" ht="14.25" customHeight="1" x14ac:dyDescent="0.2"/>
    <row r="2305" ht="14.25" customHeight="1" x14ac:dyDescent="0.2"/>
    <row r="2306" ht="14.25" customHeight="1" x14ac:dyDescent="0.2"/>
    <row r="2307" ht="14.25" customHeight="1" x14ac:dyDescent="0.2"/>
    <row r="2308" ht="14.25" customHeight="1" x14ac:dyDescent="0.2"/>
    <row r="2309" ht="14.25" customHeight="1" x14ac:dyDescent="0.2"/>
    <row r="2310" ht="14.25" customHeight="1" x14ac:dyDescent="0.2"/>
    <row r="2311" ht="14.25" customHeight="1" x14ac:dyDescent="0.2"/>
    <row r="2312" ht="14.25" customHeight="1" x14ac:dyDescent="0.2"/>
    <row r="2313" ht="14.25" customHeight="1" x14ac:dyDescent="0.2"/>
    <row r="2314" ht="14.25" customHeight="1" x14ac:dyDescent="0.2"/>
    <row r="2315" ht="14.25" customHeight="1" x14ac:dyDescent="0.2"/>
    <row r="2316" ht="14.25" customHeight="1" x14ac:dyDescent="0.2"/>
    <row r="2317" ht="14.25" customHeight="1" x14ac:dyDescent="0.2"/>
    <row r="2318" ht="14.25" customHeight="1" x14ac:dyDescent="0.2"/>
    <row r="2319" ht="14.25" customHeight="1" x14ac:dyDescent="0.2"/>
    <row r="2320" ht="14.25" customHeight="1" x14ac:dyDescent="0.2"/>
    <row r="2321" ht="14.25" customHeight="1" x14ac:dyDescent="0.2"/>
    <row r="2322" ht="14.25" customHeight="1" x14ac:dyDescent="0.2"/>
    <row r="2323" ht="14.25" customHeight="1" x14ac:dyDescent="0.2"/>
    <row r="2324" ht="14.25" customHeight="1" x14ac:dyDescent="0.2"/>
    <row r="2325" ht="14.25" customHeight="1" x14ac:dyDescent="0.2"/>
    <row r="2326" ht="14.25" customHeight="1" x14ac:dyDescent="0.2"/>
    <row r="2327" ht="14.25" customHeight="1" x14ac:dyDescent="0.2"/>
    <row r="2328" ht="14.25" customHeight="1" x14ac:dyDescent="0.2"/>
    <row r="2329" ht="14.25" customHeight="1" x14ac:dyDescent="0.2"/>
    <row r="2330" ht="14.25" customHeight="1" x14ac:dyDescent="0.2"/>
    <row r="2331" ht="14.25" customHeight="1" x14ac:dyDescent="0.2"/>
    <row r="2332" ht="14.25" customHeight="1" x14ac:dyDescent="0.2"/>
    <row r="2333" ht="14.25" customHeight="1" x14ac:dyDescent="0.2"/>
    <row r="2334" ht="14.25" customHeight="1" x14ac:dyDescent="0.2"/>
    <row r="2335" ht="14.25" customHeight="1" x14ac:dyDescent="0.2"/>
    <row r="2336" ht="14.25" customHeight="1" x14ac:dyDescent="0.2"/>
    <row r="2337" ht="14.25" customHeight="1" x14ac:dyDescent="0.2"/>
    <row r="2338" ht="14.25" customHeight="1" x14ac:dyDescent="0.2"/>
    <row r="2339" ht="14.25" customHeight="1" x14ac:dyDescent="0.2"/>
    <row r="2340" ht="14.25" customHeight="1" x14ac:dyDescent="0.2"/>
    <row r="2341" ht="14.25" customHeight="1" x14ac:dyDescent="0.2"/>
    <row r="2342" ht="14.25" customHeight="1" x14ac:dyDescent="0.2"/>
    <row r="2343" ht="14.25" customHeight="1" x14ac:dyDescent="0.2"/>
    <row r="2344" ht="14.25" customHeight="1" x14ac:dyDescent="0.2"/>
    <row r="2345" ht="14.25" customHeight="1" x14ac:dyDescent="0.2"/>
    <row r="2346" ht="14.25" customHeight="1" x14ac:dyDescent="0.2"/>
    <row r="2347" ht="14.25" customHeight="1" x14ac:dyDescent="0.2"/>
    <row r="2348" ht="14.25" customHeight="1" x14ac:dyDescent="0.2"/>
    <row r="2349" ht="14.25" customHeight="1" x14ac:dyDescent="0.2"/>
    <row r="2350" ht="14.25" customHeight="1" x14ac:dyDescent="0.2"/>
    <row r="2351" ht="14.25" customHeight="1" x14ac:dyDescent="0.2"/>
    <row r="2352" ht="14.25" customHeight="1" x14ac:dyDescent="0.2"/>
    <row r="2353" ht="14.25" customHeight="1" x14ac:dyDescent="0.2"/>
    <row r="2354" ht="14.25" customHeight="1" x14ac:dyDescent="0.2"/>
    <row r="2355" ht="14.25" customHeight="1" x14ac:dyDescent="0.2"/>
    <row r="2356" ht="14.25" customHeight="1" x14ac:dyDescent="0.2"/>
    <row r="2357" ht="14.25" customHeight="1" x14ac:dyDescent="0.2"/>
    <row r="2358" ht="14.25" customHeight="1" x14ac:dyDescent="0.2"/>
    <row r="2359" ht="14.25" customHeight="1" x14ac:dyDescent="0.2"/>
    <row r="2360" ht="14.25" customHeight="1" x14ac:dyDescent="0.2"/>
    <row r="2361" ht="14.25" customHeight="1" x14ac:dyDescent="0.2"/>
    <row r="2362" ht="14.25" customHeight="1" x14ac:dyDescent="0.2"/>
    <row r="2363" ht="14.25" customHeight="1" x14ac:dyDescent="0.2"/>
    <row r="2364" ht="14.25" customHeight="1" x14ac:dyDescent="0.2"/>
    <row r="2365" ht="14.25" customHeight="1" x14ac:dyDescent="0.2"/>
    <row r="2366" ht="14.25" customHeight="1" x14ac:dyDescent="0.2"/>
    <row r="2367" ht="14.25" customHeight="1" x14ac:dyDescent="0.2"/>
    <row r="2368" ht="14.25" customHeight="1" x14ac:dyDescent="0.2"/>
    <row r="2369" ht="14.25" customHeight="1" x14ac:dyDescent="0.2"/>
    <row r="2370" ht="14.25" customHeight="1" x14ac:dyDescent="0.2"/>
    <row r="2371" ht="14.25" customHeight="1" x14ac:dyDescent="0.2"/>
    <row r="2372" ht="14.25" customHeight="1" x14ac:dyDescent="0.2"/>
    <row r="2373" ht="14.25" customHeight="1" x14ac:dyDescent="0.2"/>
    <row r="2374" ht="14.25" customHeight="1" x14ac:dyDescent="0.2"/>
    <row r="2375" ht="14.25" customHeight="1" x14ac:dyDescent="0.2"/>
    <row r="2376" ht="14.25" customHeight="1" x14ac:dyDescent="0.2"/>
    <row r="2377" ht="14.25" customHeight="1" x14ac:dyDescent="0.2"/>
    <row r="2378" ht="14.25" customHeight="1" x14ac:dyDescent="0.2"/>
    <row r="2379" ht="14.25" customHeight="1" x14ac:dyDescent="0.2"/>
    <row r="2380" ht="14.25" customHeight="1" x14ac:dyDescent="0.2"/>
    <row r="2381" ht="14.25" customHeight="1" x14ac:dyDescent="0.2"/>
    <row r="2382" ht="14.25" customHeight="1" x14ac:dyDescent="0.2"/>
    <row r="2383" ht="14.25" customHeight="1" x14ac:dyDescent="0.2"/>
    <row r="2384" ht="14.25" customHeight="1" x14ac:dyDescent="0.2"/>
    <row r="2385" ht="14.25" customHeight="1" x14ac:dyDescent="0.2"/>
    <row r="2386" ht="14.25" customHeight="1" x14ac:dyDescent="0.2"/>
    <row r="2387" ht="14.25" customHeight="1" x14ac:dyDescent="0.2"/>
    <row r="2388" ht="14.25" customHeight="1" x14ac:dyDescent="0.2"/>
    <row r="2389" ht="14.25" customHeight="1" x14ac:dyDescent="0.2"/>
    <row r="2390" ht="14.25" customHeight="1" x14ac:dyDescent="0.2"/>
    <row r="2391" ht="14.25" customHeight="1" x14ac:dyDescent="0.2"/>
    <row r="2392" ht="14.25" customHeight="1" x14ac:dyDescent="0.2"/>
    <row r="2393" ht="14.25" customHeight="1" x14ac:dyDescent="0.2"/>
    <row r="2394" ht="14.25" customHeight="1" x14ac:dyDescent="0.2"/>
    <row r="2395" ht="14.25" customHeight="1" x14ac:dyDescent="0.2"/>
    <row r="2396" ht="14.25" customHeight="1" x14ac:dyDescent="0.2"/>
    <row r="2397" ht="14.25" customHeight="1" x14ac:dyDescent="0.2"/>
    <row r="2398" ht="14.25" customHeight="1" x14ac:dyDescent="0.2"/>
    <row r="2399" ht="14.25" customHeight="1" x14ac:dyDescent="0.2"/>
    <row r="2400" ht="14.25" customHeight="1" x14ac:dyDescent="0.2"/>
    <row r="2401" ht="14.25" customHeight="1" x14ac:dyDescent="0.2"/>
    <row r="2402" ht="14.25" customHeight="1" x14ac:dyDescent="0.2"/>
    <row r="2403" ht="14.25" customHeight="1" x14ac:dyDescent="0.2"/>
    <row r="2404" ht="14.25" customHeight="1" x14ac:dyDescent="0.2"/>
    <row r="2405" ht="14.25" customHeight="1" x14ac:dyDescent="0.2"/>
    <row r="2406" ht="14.25" customHeight="1" x14ac:dyDescent="0.2"/>
    <row r="2407" ht="14.25" customHeight="1" x14ac:dyDescent="0.2"/>
    <row r="2408" ht="14.25" customHeight="1" x14ac:dyDescent="0.2"/>
    <row r="2409" ht="14.25" customHeight="1" x14ac:dyDescent="0.2"/>
    <row r="2410" ht="14.25" customHeight="1" x14ac:dyDescent="0.2"/>
    <row r="2411" ht="14.25" customHeight="1" x14ac:dyDescent="0.2"/>
    <row r="2412" ht="14.25" customHeight="1" x14ac:dyDescent="0.2"/>
    <row r="2413" ht="14.25" customHeight="1" x14ac:dyDescent="0.2"/>
    <row r="2414" ht="14.25" customHeight="1" x14ac:dyDescent="0.2"/>
    <row r="2415" ht="14.25" customHeight="1" x14ac:dyDescent="0.2"/>
    <row r="2416" ht="14.25" customHeight="1" x14ac:dyDescent="0.2"/>
    <row r="2417" ht="14.25" customHeight="1" x14ac:dyDescent="0.2"/>
    <row r="2418" ht="14.25" customHeight="1" x14ac:dyDescent="0.2"/>
    <row r="2419" ht="14.25" customHeight="1" x14ac:dyDescent="0.2"/>
    <row r="2420" ht="14.25" customHeight="1" x14ac:dyDescent="0.2"/>
    <row r="2421" ht="14.25" customHeight="1" x14ac:dyDescent="0.2"/>
    <row r="2422" ht="14.25" customHeight="1" x14ac:dyDescent="0.2"/>
    <row r="2423" ht="14.25" customHeight="1" x14ac:dyDescent="0.2"/>
    <row r="2424" ht="14.25" customHeight="1" x14ac:dyDescent="0.2"/>
    <row r="2425" ht="14.25" customHeight="1" x14ac:dyDescent="0.2"/>
    <row r="2426" ht="14.25" customHeight="1" x14ac:dyDescent="0.2"/>
    <row r="2427" ht="14.25" customHeight="1" x14ac:dyDescent="0.2"/>
    <row r="2428" ht="14.25" customHeight="1" x14ac:dyDescent="0.2"/>
    <row r="2429" ht="14.25" customHeight="1" x14ac:dyDescent="0.2"/>
    <row r="2430" ht="14.25" customHeight="1" x14ac:dyDescent="0.2"/>
    <row r="2431" ht="14.25" customHeight="1" x14ac:dyDescent="0.2"/>
    <row r="2432" ht="14.25" customHeight="1" x14ac:dyDescent="0.2"/>
    <row r="2433" ht="14.25" customHeight="1" x14ac:dyDescent="0.2"/>
    <row r="2434" ht="14.25" customHeight="1" x14ac:dyDescent="0.2"/>
    <row r="2435" ht="14.25" customHeight="1" x14ac:dyDescent="0.2"/>
    <row r="2436" ht="14.25" customHeight="1" x14ac:dyDescent="0.2"/>
    <row r="2437" ht="14.25" customHeight="1" x14ac:dyDescent="0.2"/>
    <row r="2438" ht="14.25" customHeight="1" x14ac:dyDescent="0.2"/>
    <row r="2439" ht="14.25" customHeight="1" x14ac:dyDescent="0.2"/>
    <row r="2440" ht="14.25" customHeight="1" x14ac:dyDescent="0.2"/>
    <row r="2441" ht="14.25" customHeight="1" x14ac:dyDescent="0.2"/>
    <row r="2442" ht="14.25" customHeight="1" x14ac:dyDescent="0.2"/>
    <row r="2443" ht="14.25" customHeight="1" x14ac:dyDescent="0.2"/>
    <row r="2444" ht="14.25" customHeight="1" x14ac:dyDescent="0.2"/>
    <row r="2445" ht="14.25" customHeight="1" x14ac:dyDescent="0.2"/>
    <row r="2446" ht="14.25" customHeight="1" x14ac:dyDescent="0.2"/>
    <row r="2447" ht="14.25" customHeight="1" x14ac:dyDescent="0.2"/>
    <row r="2448" ht="14.25" customHeight="1" x14ac:dyDescent="0.2"/>
    <row r="2449" ht="14.25" customHeight="1" x14ac:dyDescent="0.2"/>
    <row r="2450" ht="14.25" customHeight="1" x14ac:dyDescent="0.2"/>
    <row r="2451" ht="14.25" customHeight="1" x14ac:dyDescent="0.2"/>
    <row r="2452" ht="14.25" customHeight="1" x14ac:dyDescent="0.2"/>
    <row r="2453" ht="14.25" customHeight="1" x14ac:dyDescent="0.2"/>
    <row r="2454" ht="14.25" customHeight="1" x14ac:dyDescent="0.2"/>
    <row r="2455" ht="14.25" customHeight="1" x14ac:dyDescent="0.2"/>
    <row r="2456" ht="14.25" customHeight="1" x14ac:dyDescent="0.2"/>
    <row r="2457" ht="14.25" customHeight="1" x14ac:dyDescent="0.2"/>
    <row r="2458" ht="14.25" customHeight="1" x14ac:dyDescent="0.2"/>
    <row r="2459" ht="14.25" customHeight="1" x14ac:dyDescent="0.2"/>
    <row r="2460" ht="14.25" customHeight="1" x14ac:dyDescent="0.2"/>
    <row r="2461" ht="14.25" customHeight="1" x14ac:dyDescent="0.2"/>
    <row r="2462" ht="14.25" customHeight="1" x14ac:dyDescent="0.2"/>
    <row r="2463" ht="14.25" customHeight="1" x14ac:dyDescent="0.2"/>
    <row r="2464" ht="14.25" customHeight="1" x14ac:dyDescent="0.2"/>
    <row r="2465" ht="14.25" customHeight="1" x14ac:dyDescent="0.2"/>
    <row r="2466" ht="14.25" customHeight="1" x14ac:dyDescent="0.2"/>
    <row r="2467" ht="14.25" customHeight="1" x14ac:dyDescent="0.2"/>
    <row r="2468" ht="14.25" customHeight="1" x14ac:dyDescent="0.2"/>
    <row r="2469" ht="14.25" customHeight="1" x14ac:dyDescent="0.2"/>
    <row r="2470" ht="14.25" customHeight="1" x14ac:dyDescent="0.2"/>
    <row r="2471" ht="14.25" customHeight="1" x14ac:dyDescent="0.2"/>
    <row r="2472" ht="14.25" customHeight="1" x14ac:dyDescent="0.2"/>
    <row r="2473" ht="14.25" customHeight="1" x14ac:dyDescent="0.2"/>
    <row r="2474" ht="14.25" customHeight="1" x14ac:dyDescent="0.2"/>
    <row r="2475" ht="14.25" customHeight="1" x14ac:dyDescent="0.2"/>
    <row r="2476" ht="14.25" customHeight="1" x14ac:dyDescent="0.2"/>
    <row r="2477" ht="14.25" customHeight="1" x14ac:dyDescent="0.2"/>
    <row r="2478" ht="14.25" customHeight="1" x14ac:dyDescent="0.2"/>
    <row r="2479" ht="14.25" customHeight="1" x14ac:dyDescent="0.2"/>
    <row r="2480" ht="14.25" customHeight="1" x14ac:dyDescent="0.2"/>
    <row r="2481" ht="14.25" customHeight="1" x14ac:dyDescent="0.2"/>
    <row r="2482" ht="14.25" customHeight="1" x14ac:dyDescent="0.2"/>
    <row r="2483" ht="14.25" customHeight="1" x14ac:dyDescent="0.2"/>
    <row r="2484" ht="14.25" customHeight="1" x14ac:dyDescent="0.2"/>
    <row r="2485" ht="14.25" customHeight="1" x14ac:dyDescent="0.2"/>
    <row r="2486" ht="14.25" customHeight="1" x14ac:dyDescent="0.2"/>
    <row r="2487" ht="14.25" customHeight="1" x14ac:dyDescent="0.2"/>
    <row r="2488" ht="14.25" customHeight="1" x14ac:dyDescent="0.2"/>
    <row r="2489" ht="14.25" customHeight="1" x14ac:dyDescent="0.2"/>
    <row r="2490" ht="14.25" customHeight="1" x14ac:dyDescent="0.2"/>
    <row r="2491" ht="14.25" customHeight="1" x14ac:dyDescent="0.2"/>
    <row r="2492" ht="14.25" customHeight="1" x14ac:dyDescent="0.2"/>
    <row r="2493" ht="14.25" customHeight="1" x14ac:dyDescent="0.2"/>
    <row r="2494" ht="14.25" customHeight="1" x14ac:dyDescent="0.2"/>
    <row r="2495" ht="14.25" customHeight="1" x14ac:dyDescent="0.2"/>
    <row r="2496" ht="14.25" customHeight="1" x14ac:dyDescent="0.2"/>
    <row r="2497" ht="14.25" customHeight="1" x14ac:dyDescent="0.2"/>
    <row r="2498" ht="14.25" customHeight="1" x14ac:dyDescent="0.2"/>
    <row r="2499" ht="14.25" customHeight="1" x14ac:dyDescent="0.2"/>
    <row r="2500" ht="14.25" customHeight="1" x14ac:dyDescent="0.2"/>
    <row r="2501" ht="14.25" customHeight="1" x14ac:dyDescent="0.2"/>
    <row r="2502" ht="14.25" customHeight="1" x14ac:dyDescent="0.2"/>
    <row r="2503" ht="14.25" customHeight="1" x14ac:dyDescent="0.2"/>
    <row r="2504" ht="14.25" customHeight="1" x14ac:dyDescent="0.2"/>
    <row r="2505" ht="14.25" customHeight="1" x14ac:dyDescent="0.2"/>
    <row r="2506" ht="14.25" customHeight="1" x14ac:dyDescent="0.2"/>
    <row r="2507" ht="14.25" customHeight="1" x14ac:dyDescent="0.2"/>
    <row r="2508" ht="14.25" customHeight="1" x14ac:dyDescent="0.2"/>
    <row r="2509" ht="14.25" customHeight="1" x14ac:dyDescent="0.2"/>
    <row r="2510" ht="14.25" customHeight="1" x14ac:dyDescent="0.2"/>
    <row r="2511" ht="14.25" customHeight="1" x14ac:dyDescent="0.2"/>
    <row r="2512" ht="14.25" customHeight="1" x14ac:dyDescent="0.2"/>
    <row r="2513" ht="14.25" customHeight="1" x14ac:dyDescent="0.2"/>
    <row r="2514" ht="14.25" customHeight="1" x14ac:dyDescent="0.2"/>
    <row r="2515" ht="14.25" customHeight="1" x14ac:dyDescent="0.2"/>
    <row r="2516" ht="14.25" customHeight="1" x14ac:dyDescent="0.2"/>
    <row r="2517" ht="14.25" customHeight="1" x14ac:dyDescent="0.2"/>
    <row r="2518" ht="14.25" customHeight="1" x14ac:dyDescent="0.2"/>
    <row r="2519" ht="14.25" customHeight="1" x14ac:dyDescent="0.2"/>
    <row r="2520" ht="14.25" customHeight="1" x14ac:dyDescent="0.2"/>
    <row r="2521" ht="14.25" customHeight="1" x14ac:dyDescent="0.2"/>
    <row r="2522" ht="14.25" customHeight="1" x14ac:dyDescent="0.2"/>
    <row r="2523" ht="14.25" customHeight="1" x14ac:dyDescent="0.2"/>
    <row r="2524" ht="14.25" customHeight="1" x14ac:dyDescent="0.2"/>
    <row r="2525" ht="14.25" customHeight="1" x14ac:dyDescent="0.2"/>
    <row r="2526" ht="14.25" customHeight="1" x14ac:dyDescent="0.2"/>
    <row r="2527" ht="14.25" customHeight="1" x14ac:dyDescent="0.2"/>
    <row r="2528" ht="14.25" customHeight="1" x14ac:dyDescent="0.2"/>
    <row r="2529" ht="14.25" customHeight="1" x14ac:dyDescent="0.2"/>
    <row r="2530" ht="14.25" customHeight="1" x14ac:dyDescent="0.2"/>
    <row r="2531" ht="14.25" customHeight="1" x14ac:dyDescent="0.2"/>
    <row r="2532" ht="14.25" customHeight="1" x14ac:dyDescent="0.2"/>
    <row r="2533" ht="14.25" customHeight="1" x14ac:dyDescent="0.2"/>
    <row r="2534" ht="14.25" customHeight="1" x14ac:dyDescent="0.2"/>
    <row r="2535" ht="14.25" customHeight="1" x14ac:dyDescent="0.2"/>
    <row r="2536" ht="14.25" customHeight="1" x14ac:dyDescent="0.2"/>
    <row r="2537" ht="14.25" customHeight="1" x14ac:dyDescent="0.2"/>
    <row r="2538" ht="14.25" customHeight="1" x14ac:dyDescent="0.2"/>
    <row r="2539" ht="14.25" customHeight="1" x14ac:dyDescent="0.2"/>
    <row r="2540" ht="14.25" customHeight="1" x14ac:dyDescent="0.2"/>
    <row r="2541" ht="14.25" customHeight="1" x14ac:dyDescent="0.2"/>
    <row r="2542" ht="14.25" customHeight="1" x14ac:dyDescent="0.2"/>
    <row r="2543" ht="14.25" customHeight="1" x14ac:dyDescent="0.2"/>
    <row r="2544" ht="14.25" customHeight="1" x14ac:dyDescent="0.2"/>
    <row r="2545" ht="14.25" customHeight="1" x14ac:dyDescent="0.2"/>
    <row r="2546" ht="14.25" customHeight="1" x14ac:dyDescent="0.2"/>
    <row r="2547" ht="14.25" customHeight="1" x14ac:dyDescent="0.2"/>
    <row r="2548" ht="14.25" customHeight="1" x14ac:dyDescent="0.2"/>
    <row r="2549" ht="14.25" customHeight="1" x14ac:dyDescent="0.2"/>
    <row r="2550" ht="14.25" customHeight="1" x14ac:dyDescent="0.2"/>
    <row r="2551" ht="14.25" customHeight="1" x14ac:dyDescent="0.2"/>
    <row r="2552" ht="14.25" customHeight="1" x14ac:dyDescent="0.2"/>
    <row r="2553" ht="14.25" customHeight="1" x14ac:dyDescent="0.2"/>
    <row r="2554" ht="14.25" customHeight="1" x14ac:dyDescent="0.2"/>
    <row r="2555" ht="14.25" customHeight="1" x14ac:dyDescent="0.2"/>
    <row r="2556" ht="14.25" customHeight="1" x14ac:dyDescent="0.2"/>
    <row r="2557" ht="14.25" customHeight="1" x14ac:dyDescent="0.2"/>
    <row r="2558" ht="14.25" customHeight="1" x14ac:dyDescent="0.2"/>
    <row r="2559" ht="14.25" customHeight="1" x14ac:dyDescent="0.2"/>
    <row r="2560" ht="14.25" customHeight="1" x14ac:dyDescent="0.2"/>
    <row r="2561" ht="14.25" customHeight="1" x14ac:dyDescent="0.2"/>
    <row r="2562" ht="14.25" customHeight="1" x14ac:dyDescent="0.2"/>
    <row r="2563" ht="14.25" customHeight="1" x14ac:dyDescent="0.2"/>
    <row r="2564" ht="14.25" customHeight="1" x14ac:dyDescent="0.2"/>
    <row r="2565" ht="14.25" customHeight="1" x14ac:dyDescent="0.2"/>
    <row r="2566" ht="14.25" customHeight="1" x14ac:dyDescent="0.2"/>
    <row r="2567" ht="14.25" customHeight="1" x14ac:dyDescent="0.2"/>
    <row r="2568" ht="14.25" customHeight="1" x14ac:dyDescent="0.2"/>
    <row r="2569" ht="14.25" customHeight="1" x14ac:dyDescent="0.2"/>
    <row r="2570" ht="14.25" customHeight="1" x14ac:dyDescent="0.2"/>
    <row r="2571" ht="14.25" customHeight="1" x14ac:dyDescent="0.2"/>
    <row r="2572" ht="14.25" customHeight="1" x14ac:dyDescent="0.2"/>
    <row r="2573" ht="14.25" customHeight="1" x14ac:dyDescent="0.2"/>
    <row r="2574" ht="14.25" customHeight="1" x14ac:dyDescent="0.2"/>
    <row r="2575" ht="14.25" customHeight="1" x14ac:dyDescent="0.2"/>
    <row r="2576" ht="14.25" customHeight="1" x14ac:dyDescent="0.2"/>
    <row r="2577" ht="14.25" customHeight="1" x14ac:dyDescent="0.2"/>
    <row r="2578" ht="14.25" customHeight="1" x14ac:dyDescent="0.2"/>
    <row r="2579" ht="14.25" customHeight="1" x14ac:dyDescent="0.2"/>
    <row r="2580" ht="14.25" customHeight="1" x14ac:dyDescent="0.2"/>
    <row r="2581" ht="14.25" customHeight="1" x14ac:dyDescent="0.2"/>
    <row r="2582" ht="14.25" customHeight="1" x14ac:dyDescent="0.2"/>
    <row r="2583" ht="14.25" customHeight="1" x14ac:dyDescent="0.2"/>
    <row r="2584" ht="14.25" customHeight="1" x14ac:dyDescent="0.2"/>
    <row r="2585" ht="14.25" customHeight="1" x14ac:dyDescent="0.2"/>
    <row r="2586" ht="14.25" customHeight="1" x14ac:dyDescent="0.2"/>
    <row r="2587" ht="14.25" customHeight="1" x14ac:dyDescent="0.2"/>
    <row r="2588" ht="14.25" customHeight="1" x14ac:dyDescent="0.2"/>
    <row r="2589" ht="14.25" customHeight="1" x14ac:dyDescent="0.2"/>
    <row r="2590" ht="14.25" customHeight="1" x14ac:dyDescent="0.2"/>
    <row r="2591" ht="14.25" customHeight="1" x14ac:dyDescent="0.2"/>
    <row r="2592" ht="14.25" customHeight="1" x14ac:dyDescent="0.2"/>
    <row r="2593" ht="14.25" customHeight="1" x14ac:dyDescent="0.2"/>
    <row r="2594" ht="14.25" customHeight="1" x14ac:dyDescent="0.2"/>
    <row r="2595" ht="14.25" customHeight="1" x14ac:dyDescent="0.2"/>
    <row r="2596" ht="14.25" customHeight="1" x14ac:dyDescent="0.2"/>
    <row r="2597" ht="14.25" customHeight="1" x14ac:dyDescent="0.2"/>
    <row r="2598" ht="14.25" customHeight="1" x14ac:dyDescent="0.2"/>
    <row r="2599" ht="14.25" customHeight="1" x14ac:dyDescent="0.2"/>
    <row r="2600" ht="14.25" customHeight="1" x14ac:dyDescent="0.2"/>
    <row r="2601" ht="14.25" customHeight="1" x14ac:dyDescent="0.2"/>
    <row r="2602" ht="14.25" customHeight="1" x14ac:dyDescent="0.2"/>
    <row r="2603" ht="14.25" customHeight="1" x14ac:dyDescent="0.2"/>
    <row r="2604" ht="14.25" customHeight="1" x14ac:dyDescent="0.2"/>
    <row r="2605" ht="14.25" customHeight="1" x14ac:dyDescent="0.2"/>
    <row r="2606" ht="14.25" customHeight="1" x14ac:dyDescent="0.2"/>
    <row r="2607" ht="14.25" customHeight="1" x14ac:dyDescent="0.2"/>
    <row r="2608" ht="14.25" customHeight="1" x14ac:dyDescent="0.2"/>
    <row r="2609" ht="14.25" customHeight="1" x14ac:dyDescent="0.2"/>
    <row r="2610" ht="14.25" customHeight="1" x14ac:dyDescent="0.2"/>
    <row r="2611" ht="14.25" customHeight="1" x14ac:dyDescent="0.2"/>
    <row r="2612" ht="14.25" customHeight="1" x14ac:dyDescent="0.2"/>
    <row r="2613" ht="14.25" customHeight="1" x14ac:dyDescent="0.2"/>
    <row r="2614" ht="14.25" customHeight="1" x14ac:dyDescent="0.2"/>
    <row r="2615" ht="14.25" customHeight="1" x14ac:dyDescent="0.2"/>
    <row r="2616" ht="14.25" customHeight="1" x14ac:dyDescent="0.2"/>
    <row r="2617" ht="14.25" customHeight="1" x14ac:dyDescent="0.2"/>
    <row r="2618" ht="14.25" customHeight="1" x14ac:dyDescent="0.2"/>
    <row r="2619" ht="14.25" customHeight="1" x14ac:dyDescent="0.2"/>
    <row r="2620" ht="14.25" customHeight="1" x14ac:dyDescent="0.2"/>
    <row r="2621" ht="14.25" customHeight="1" x14ac:dyDescent="0.2"/>
    <row r="2622" ht="14.25" customHeight="1" x14ac:dyDescent="0.2"/>
    <row r="2623" ht="14.25" customHeight="1" x14ac:dyDescent="0.2"/>
    <row r="2624" ht="14.25" customHeight="1" x14ac:dyDescent="0.2"/>
    <row r="2625" ht="14.25" customHeight="1" x14ac:dyDescent="0.2"/>
    <row r="2626" ht="14.25" customHeight="1" x14ac:dyDescent="0.2"/>
    <row r="2627" ht="14.25" customHeight="1" x14ac:dyDescent="0.2"/>
    <row r="2628" ht="14.25" customHeight="1" x14ac:dyDescent="0.2"/>
    <row r="2629" ht="14.25" customHeight="1" x14ac:dyDescent="0.2"/>
    <row r="2630" ht="14.25" customHeight="1" x14ac:dyDescent="0.2"/>
    <row r="2631" ht="14.25" customHeight="1" x14ac:dyDescent="0.2"/>
    <row r="2632" ht="14.25" customHeight="1" x14ac:dyDescent="0.2"/>
    <row r="2633" ht="14.25" customHeight="1" x14ac:dyDescent="0.2"/>
    <row r="2634" ht="14.25" customHeight="1" x14ac:dyDescent="0.2"/>
    <row r="2635" ht="14.25" customHeight="1" x14ac:dyDescent="0.2"/>
    <row r="2636" ht="14.25" customHeight="1" x14ac:dyDescent="0.2"/>
    <row r="2637" ht="14.25" customHeight="1" x14ac:dyDescent="0.2"/>
    <row r="2638" ht="14.25" customHeight="1" x14ac:dyDescent="0.2"/>
    <row r="2639" ht="14.25" customHeight="1" x14ac:dyDescent="0.2"/>
    <row r="2640" ht="14.25" customHeight="1" x14ac:dyDescent="0.2"/>
    <row r="2641" ht="14.25" customHeight="1" x14ac:dyDescent="0.2"/>
    <row r="2642" ht="14.25" customHeight="1" x14ac:dyDescent="0.2"/>
    <row r="2643" ht="14.25" customHeight="1" x14ac:dyDescent="0.2"/>
    <row r="2644" ht="14.25" customHeight="1" x14ac:dyDescent="0.2"/>
    <row r="2645" ht="14.25" customHeight="1" x14ac:dyDescent="0.2"/>
    <row r="2646" ht="14.25" customHeight="1" x14ac:dyDescent="0.2"/>
    <row r="2647" ht="14.25" customHeight="1" x14ac:dyDescent="0.2"/>
    <row r="2648" ht="14.25" customHeight="1" x14ac:dyDescent="0.2"/>
    <row r="2649" ht="14.25" customHeight="1" x14ac:dyDescent="0.2"/>
    <row r="2650" ht="14.25" customHeight="1" x14ac:dyDescent="0.2"/>
    <row r="2651" ht="14.25" customHeight="1" x14ac:dyDescent="0.2"/>
    <row r="2652" ht="14.25" customHeight="1" x14ac:dyDescent="0.2"/>
    <row r="2653" ht="14.25" customHeight="1" x14ac:dyDescent="0.2"/>
    <row r="2654" ht="14.25" customHeight="1" x14ac:dyDescent="0.2"/>
    <row r="2655" ht="14.25" customHeight="1" x14ac:dyDescent="0.2"/>
    <row r="2656" ht="14.25" customHeight="1" x14ac:dyDescent="0.2"/>
    <row r="2657" ht="14.25" customHeight="1" x14ac:dyDescent="0.2"/>
    <row r="2658" ht="14.25" customHeight="1" x14ac:dyDescent="0.2"/>
    <row r="2659" ht="14.25" customHeight="1" x14ac:dyDescent="0.2"/>
    <row r="2660" ht="14.25" customHeight="1" x14ac:dyDescent="0.2"/>
    <row r="2661" ht="14.25" customHeight="1" x14ac:dyDescent="0.2"/>
    <row r="2662" ht="14.25" customHeight="1" x14ac:dyDescent="0.2"/>
    <row r="2663" ht="14.25" customHeight="1" x14ac:dyDescent="0.2"/>
    <row r="2664" ht="14.25" customHeight="1" x14ac:dyDescent="0.2"/>
    <row r="2665" ht="14.25" customHeight="1" x14ac:dyDescent="0.2"/>
    <row r="2666" ht="14.25" customHeight="1" x14ac:dyDescent="0.2"/>
    <row r="2667" ht="14.25" customHeight="1" x14ac:dyDescent="0.2"/>
    <row r="2668" ht="14.25" customHeight="1" x14ac:dyDescent="0.2"/>
    <row r="2669" ht="14.25" customHeight="1" x14ac:dyDescent="0.2"/>
    <row r="2670" ht="14.25" customHeight="1" x14ac:dyDescent="0.2"/>
    <row r="2671" ht="14.25" customHeight="1" x14ac:dyDescent="0.2"/>
    <row r="2672" ht="14.25" customHeight="1" x14ac:dyDescent="0.2"/>
    <row r="2673" ht="14.25" customHeight="1" x14ac:dyDescent="0.2"/>
    <row r="2674" ht="14.25" customHeight="1" x14ac:dyDescent="0.2"/>
    <row r="2675" ht="14.25" customHeight="1" x14ac:dyDescent="0.2"/>
    <row r="2676" ht="14.25" customHeight="1" x14ac:dyDescent="0.2"/>
    <row r="2677" ht="14.25" customHeight="1" x14ac:dyDescent="0.2"/>
    <row r="2678" ht="14.25" customHeight="1" x14ac:dyDescent="0.2"/>
    <row r="2679" ht="14.25" customHeight="1" x14ac:dyDescent="0.2"/>
    <row r="2680" ht="14.25" customHeight="1" x14ac:dyDescent="0.2"/>
    <row r="2681" ht="14.25" customHeight="1" x14ac:dyDescent="0.2"/>
  </sheetData>
  <sheetProtection password="C5B3" sheet="1" objects="1" scenarios="1" formatCells="0" formatColumns="0" formatRows="0" insertHyperlinks="0"/>
  <mergeCells count="76">
    <mergeCell ref="AW7:AX7"/>
    <mergeCell ref="AY7:AZ7"/>
    <mergeCell ref="I8:I9"/>
    <mergeCell ref="O8:O9"/>
    <mergeCell ref="AA8:AA9"/>
    <mergeCell ref="Y8:Y9"/>
    <mergeCell ref="AS8:AS9"/>
    <mergeCell ref="AK7:AL7"/>
    <mergeCell ref="AM7:AN7"/>
    <mergeCell ref="AO7:AP7"/>
    <mergeCell ref="AS7:AT7"/>
    <mergeCell ref="AU7:AV7"/>
    <mergeCell ref="O7:P7"/>
    <mergeCell ref="Q7:R7"/>
    <mergeCell ref="U7:V7"/>
    <mergeCell ref="W7:X7"/>
    <mergeCell ref="AQ7:AR7"/>
    <mergeCell ref="AE7:AF7"/>
    <mergeCell ref="AI7:AJ7"/>
    <mergeCell ref="Y7:Z7"/>
    <mergeCell ref="AA7:AB7"/>
    <mergeCell ref="AD6:AD9"/>
    <mergeCell ref="AK8:AK9"/>
    <mergeCell ref="AM8:AM9"/>
    <mergeCell ref="C7:D7"/>
    <mergeCell ref="E7:F7"/>
    <mergeCell ref="G7:H7"/>
    <mergeCell ref="I7:J7"/>
    <mergeCell ref="K7:L7"/>
    <mergeCell ref="AK10:AL10"/>
    <mergeCell ref="AS10:AT10"/>
    <mergeCell ref="AU10:AV10"/>
    <mergeCell ref="AM10:AN10"/>
    <mergeCell ref="AO10:AP10"/>
    <mergeCell ref="AY10:AZ10"/>
    <mergeCell ref="AQ8:AQ9"/>
    <mergeCell ref="AQ10:AR10"/>
    <mergeCell ref="AU8:AU9"/>
    <mergeCell ref="AO8:AO9"/>
    <mergeCell ref="AY8:AY9"/>
    <mergeCell ref="AW8:AW9"/>
    <mergeCell ref="B6:B9"/>
    <mergeCell ref="C8:C9"/>
    <mergeCell ref="K8:K9"/>
    <mergeCell ref="AW10:AX10"/>
    <mergeCell ref="Q8:Q9"/>
    <mergeCell ref="Q10:R10"/>
    <mergeCell ref="M8:M9"/>
    <mergeCell ref="M10:N10"/>
    <mergeCell ref="C10:D10"/>
    <mergeCell ref="K10:L10"/>
    <mergeCell ref="I10:J10"/>
    <mergeCell ref="G8:G9"/>
    <mergeCell ref="G10:H10"/>
    <mergeCell ref="E8:E9"/>
    <mergeCell ref="O10:P10"/>
    <mergeCell ref="U10:V10"/>
    <mergeCell ref="V8:V9"/>
    <mergeCell ref="T6:T9"/>
    <mergeCell ref="E10:F10"/>
    <mergeCell ref="Y10:Z10"/>
    <mergeCell ref="Z8:Z9"/>
    <mergeCell ref="W8:W9"/>
    <mergeCell ref="U8:U9"/>
    <mergeCell ref="M7:N7"/>
    <mergeCell ref="X8:X9"/>
    <mergeCell ref="AI10:AJ10"/>
    <mergeCell ref="AG7:AH7"/>
    <mergeCell ref="AG8:AG9"/>
    <mergeCell ref="AG10:AH10"/>
    <mergeCell ref="W10:X10"/>
    <mergeCell ref="AA10:AB10"/>
    <mergeCell ref="AB8:AB9"/>
    <mergeCell ref="AE8:AE9"/>
    <mergeCell ref="AE10:AF10"/>
    <mergeCell ref="AI8:AI9"/>
  </mergeCells>
  <dataValidations count="1">
    <dataValidation type="decimal" operator="greaterThanOrEqual" allowBlank="1" showInputMessage="1" showErrorMessage="1" error="Please enter non-negative number." sqref="U11:AB25 C11:R25 AE11:AZ27">
      <formula1>0</formula1>
    </dataValidation>
  </dataValidations>
  <pageMargins left="0.70866141732283472" right="0.70866141732283472" top="0.74803149606299213" bottom="0.74803149606299213" header="0.31496062992125984" footer="0.31496062992125984"/>
  <pageSetup paperSize="8" scale="52" fitToWidth="2" orientation="landscape" cellComments="asDisplayed" r:id="rId1"/>
  <headerFooter>
    <oddHeader>&amp;LFSB shadow banking exercise 2017&amp;RConfidential when completed</oddHeader>
    <oddFooter>&amp;C&amp;P of &amp;N</oddFooter>
  </headerFooter>
  <colBreaks count="1" manualBreakCount="1">
    <brk id="28" min="1"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BH2669"/>
  <sheetViews>
    <sheetView showGridLines="0" zoomScale="85" zoomScaleNormal="85" zoomScaleSheetLayoutView="20" workbookViewId="0">
      <selection activeCell="H30" sqref="H30"/>
    </sheetView>
  </sheetViews>
  <sheetFormatPr defaultColWidth="0" defaultRowHeight="14.25" x14ac:dyDescent="0.2"/>
  <cols>
    <col min="1" max="1" width="3.625" style="3" customWidth="1"/>
    <col min="2" max="2" width="11.625" style="3" customWidth="1"/>
    <col min="3" max="18" width="12.5" style="3" customWidth="1"/>
    <col min="19" max="19" width="10.75" style="3" customWidth="1"/>
    <col min="20" max="20" width="11.625" style="3" customWidth="1"/>
    <col min="21" max="28" width="12.5" style="3" customWidth="1"/>
    <col min="29" max="29" width="10.75" style="3" customWidth="1"/>
    <col min="30" max="30" width="11.625" style="3" customWidth="1"/>
    <col min="31" max="52" width="12.5" style="3" customWidth="1"/>
    <col min="53" max="53" width="5.625" style="3" customWidth="1"/>
    <col min="54" max="16384" width="0" style="3" hidden="1"/>
  </cols>
  <sheetData>
    <row r="1" spans="1:60" s="2" customFormat="1" ht="14.25" customHeight="1" x14ac:dyDescent="0.2">
      <c r="A1" s="68" t="s">
        <v>222</v>
      </c>
      <c r="B1" s="57"/>
      <c r="T1" s="57"/>
      <c r="AD1" s="57"/>
    </row>
    <row r="2" spans="1:60" s="2" customFormat="1" ht="19.5" customHeight="1" x14ac:dyDescent="0.2">
      <c r="B2" s="93" t="s">
        <v>130</v>
      </c>
      <c r="C2" s="93"/>
      <c r="D2" s="93"/>
      <c r="E2" s="93"/>
      <c r="F2" s="93"/>
      <c r="G2" s="93"/>
      <c r="H2" s="93"/>
      <c r="I2" s="93"/>
      <c r="J2" s="93"/>
      <c r="K2" s="93"/>
      <c r="L2" s="93"/>
      <c r="M2" s="93"/>
      <c r="N2" s="93"/>
      <c r="O2" s="93"/>
      <c r="P2" s="93"/>
      <c r="Q2" s="165"/>
      <c r="R2" s="165"/>
      <c r="S2" s="148"/>
      <c r="T2" s="93" t="s">
        <v>340</v>
      </c>
      <c r="U2" s="93"/>
      <c r="V2" s="93"/>
      <c r="W2" s="93"/>
      <c r="X2" s="93"/>
      <c r="Y2" s="93"/>
      <c r="Z2" s="93"/>
      <c r="AA2" s="93"/>
      <c r="AB2" s="93"/>
      <c r="AC2" s="148"/>
      <c r="AD2" s="93" t="s">
        <v>138</v>
      </c>
      <c r="AE2" s="93"/>
      <c r="AF2" s="93"/>
      <c r="AG2" s="93"/>
      <c r="AH2" s="93"/>
      <c r="AI2" s="93"/>
      <c r="AJ2" s="93"/>
      <c r="AK2" s="93"/>
      <c r="AL2" s="93"/>
      <c r="AM2" s="93"/>
      <c r="AN2" s="93"/>
      <c r="AO2" s="93"/>
      <c r="AP2" s="93"/>
      <c r="AQ2" s="93"/>
      <c r="AR2" s="93"/>
      <c r="AS2" s="93"/>
      <c r="AT2" s="93"/>
      <c r="AU2" s="93"/>
      <c r="AV2" s="93"/>
      <c r="AW2" s="93"/>
      <c r="AX2" s="93"/>
      <c r="AY2" s="93"/>
      <c r="AZ2" s="93"/>
    </row>
    <row r="3" spans="1:60" ht="9.9499999999999993" customHeight="1" x14ac:dyDescent="0.2">
      <c r="B3" s="4"/>
      <c r="C3" s="4"/>
      <c r="D3" s="4"/>
      <c r="E3" s="4"/>
      <c r="F3" s="4"/>
      <c r="G3" s="4"/>
      <c r="H3" s="4"/>
      <c r="I3" s="4"/>
      <c r="J3" s="4"/>
      <c r="K3" s="4"/>
      <c r="L3" s="4"/>
      <c r="M3" s="4"/>
      <c r="N3" s="4"/>
      <c r="O3" s="4"/>
      <c r="P3" s="62"/>
      <c r="Q3" s="18"/>
      <c r="R3" s="18"/>
      <c r="S3" s="4"/>
      <c r="T3" s="4"/>
      <c r="U3" s="4"/>
      <c r="V3" s="4"/>
      <c r="W3" s="4"/>
      <c r="X3" s="4"/>
      <c r="Y3" s="4"/>
      <c r="Z3" s="4"/>
      <c r="AA3" s="4"/>
      <c r="AB3" s="4"/>
      <c r="AC3" s="4"/>
      <c r="AD3" s="4"/>
      <c r="AE3" s="4"/>
      <c r="AF3" s="4"/>
      <c r="AG3" s="4"/>
      <c r="AH3" s="4"/>
      <c r="AI3" s="4"/>
      <c r="AJ3" s="4"/>
      <c r="AK3" s="4"/>
      <c r="AL3" s="4"/>
      <c r="AM3" s="4"/>
      <c r="AN3" s="4"/>
      <c r="AO3" s="4"/>
      <c r="AP3" s="4"/>
      <c r="AQ3" s="4"/>
      <c r="AR3" s="4"/>
      <c r="AS3" s="4"/>
      <c r="AT3" s="62"/>
      <c r="AU3" s="4"/>
      <c r="AV3" s="18"/>
      <c r="AW3" s="4"/>
      <c r="AX3" s="62"/>
      <c r="AY3" s="4"/>
      <c r="AZ3" s="18"/>
      <c r="BA3" s="62"/>
      <c r="BB3" s="4"/>
      <c r="BC3" s="62"/>
      <c r="BD3" s="4"/>
      <c r="BE3" s="62"/>
      <c r="BF3" s="4"/>
      <c r="BG3" s="62"/>
      <c r="BH3" s="4"/>
    </row>
    <row r="4" spans="1:60" s="2" customFormat="1" ht="12" customHeight="1" x14ac:dyDescent="0.2">
      <c r="B4" s="92" t="s">
        <v>242</v>
      </c>
      <c r="D4" s="92"/>
      <c r="E4" s="92"/>
      <c r="F4" s="92"/>
      <c r="G4" s="92"/>
      <c r="H4" s="92"/>
      <c r="I4" s="92"/>
      <c r="J4" s="92"/>
      <c r="K4" s="92"/>
      <c r="L4" s="92"/>
      <c r="M4" s="92"/>
      <c r="N4" s="92"/>
      <c r="O4" s="92"/>
      <c r="P4" s="92"/>
      <c r="Q4" s="166"/>
      <c r="R4" s="20"/>
      <c r="S4" s="92"/>
      <c r="T4" s="92" t="s">
        <v>239</v>
      </c>
      <c r="V4" s="92"/>
      <c r="W4" s="92"/>
      <c r="X4" s="92"/>
      <c r="Y4" s="92"/>
      <c r="Z4" s="92"/>
      <c r="AA4" s="92"/>
      <c r="AB4" s="92"/>
      <c r="AC4" s="92"/>
      <c r="AD4" s="92" t="s">
        <v>239</v>
      </c>
      <c r="AE4" s="92"/>
      <c r="AF4" s="92"/>
      <c r="AG4" s="92"/>
      <c r="AH4" s="92"/>
      <c r="AI4" s="92"/>
      <c r="AJ4" s="92"/>
      <c r="AK4" s="92"/>
      <c r="AL4" s="92"/>
      <c r="AM4" s="92"/>
      <c r="AN4" s="92"/>
      <c r="AO4" s="92"/>
      <c r="AP4" s="92"/>
      <c r="AQ4" s="92"/>
      <c r="AR4" s="92"/>
      <c r="AS4" s="92"/>
      <c r="AT4" s="92"/>
      <c r="AU4" s="92"/>
      <c r="AV4" s="20"/>
      <c r="AW4" s="92"/>
      <c r="AX4" s="92"/>
      <c r="AY4" s="92"/>
      <c r="AZ4" s="20"/>
      <c r="BA4" s="91"/>
      <c r="BB4" s="20"/>
      <c r="BC4" s="20"/>
      <c r="BD4" s="20"/>
      <c r="BE4" s="20"/>
      <c r="BF4" s="20"/>
      <c r="BG4" s="20"/>
      <c r="BH4" s="20"/>
    </row>
    <row r="5" spans="1:60" s="2" customFormat="1" ht="12" customHeight="1" thickBot="1" x14ac:dyDescent="0.25">
      <c r="B5" s="11"/>
      <c r="C5" s="11"/>
      <c r="D5" s="11"/>
      <c r="E5" s="11"/>
      <c r="F5" s="11"/>
      <c r="G5" s="11"/>
      <c r="H5" s="11"/>
      <c r="I5" s="11"/>
      <c r="J5" s="11"/>
      <c r="K5" s="11"/>
      <c r="L5" s="11"/>
      <c r="M5" s="11"/>
      <c r="N5" s="11"/>
      <c r="O5" s="7"/>
      <c r="P5" s="63"/>
      <c r="Q5" s="167"/>
      <c r="R5" s="172"/>
      <c r="S5" s="11"/>
      <c r="T5" s="7"/>
      <c r="U5" s="7"/>
      <c r="V5" s="7"/>
      <c r="W5" s="7"/>
      <c r="X5" s="11"/>
      <c r="Y5" s="11"/>
      <c r="Z5" s="11"/>
      <c r="AA5" s="11"/>
      <c r="AB5" s="11"/>
      <c r="AC5" s="11"/>
      <c r="AD5" s="11"/>
      <c r="AE5" s="11"/>
      <c r="AF5" s="11"/>
      <c r="AG5" s="11"/>
      <c r="AH5" s="11"/>
      <c r="AI5" s="11"/>
      <c r="AJ5" s="11"/>
      <c r="AK5" s="11"/>
      <c r="AL5" s="11"/>
      <c r="AM5" s="11"/>
      <c r="AN5" s="11"/>
      <c r="AO5" s="11"/>
      <c r="AP5" s="11"/>
      <c r="AQ5" s="11"/>
      <c r="AR5" s="11"/>
      <c r="AS5" s="7"/>
      <c r="AT5" s="63"/>
      <c r="AU5" s="7"/>
      <c r="AV5" s="77"/>
      <c r="AW5" s="7"/>
      <c r="AX5" s="63"/>
      <c r="AY5" s="7"/>
      <c r="AZ5" s="77"/>
      <c r="BA5" s="63"/>
      <c r="BB5" s="7"/>
      <c r="BC5" s="63"/>
      <c r="BD5" s="7"/>
      <c r="BE5" s="63"/>
      <c r="BF5" s="7"/>
      <c r="BG5" s="63"/>
      <c r="BH5" s="7"/>
    </row>
    <row r="6" spans="1:60" s="2" customFormat="1" ht="14.25" customHeight="1" x14ac:dyDescent="0.2">
      <c r="B6" s="1751" t="s">
        <v>129</v>
      </c>
      <c r="C6" s="83" t="s">
        <v>1</v>
      </c>
      <c r="D6" s="12" t="s">
        <v>2</v>
      </c>
      <c r="E6" s="12" t="s">
        <v>3</v>
      </c>
      <c r="F6" s="12" t="s">
        <v>97</v>
      </c>
      <c r="G6" s="12" t="s">
        <v>4</v>
      </c>
      <c r="H6" s="12" t="s">
        <v>5</v>
      </c>
      <c r="I6" s="12" t="s">
        <v>6</v>
      </c>
      <c r="J6" s="12" t="s">
        <v>7</v>
      </c>
      <c r="K6" s="12" t="s">
        <v>8</v>
      </c>
      <c r="L6" s="12" t="s">
        <v>9</v>
      </c>
      <c r="M6" s="12" t="s">
        <v>10</v>
      </c>
      <c r="N6" s="12" t="s">
        <v>11</v>
      </c>
      <c r="O6" s="12" t="s">
        <v>12</v>
      </c>
      <c r="P6" s="12" t="s">
        <v>13</v>
      </c>
      <c r="Q6" s="12" t="s">
        <v>14</v>
      </c>
      <c r="R6" s="83" t="s">
        <v>15</v>
      </c>
      <c r="S6" s="76"/>
      <c r="T6" s="1751" t="s">
        <v>129</v>
      </c>
      <c r="U6" s="83" t="s">
        <v>1</v>
      </c>
      <c r="V6" s="12" t="s">
        <v>2</v>
      </c>
      <c r="W6" s="12" t="s">
        <v>3</v>
      </c>
      <c r="X6" s="12" t="s">
        <v>97</v>
      </c>
      <c r="Y6" s="12" t="s">
        <v>4</v>
      </c>
      <c r="Z6" s="12" t="s">
        <v>5</v>
      </c>
      <c r="AA6" s="12" t="s">
        <v>6</v>
      </c>
      <c r="AB6" s="83" t="s">
        <v>7</v>
      </c>
      <c r="AC6" s="76"/>
      <c r="AD6" s="1751" t="s">
        <v>129</v>
      </c>
      <c r="AE6" s="83" t="s">
        <v>1</v>
      </c>
      <c r="AF6" s="83" t="s">
        <v>2</v>
      </c>
      <c r="AG6" s="83" t="s">
        <v>3</v>
      </c>
      <c r="AH6" s="83" t="s">
        <v>97</v>
      </c>
      <c r="AI6" s="83" t="s">
        <v>4</v>
      </c>
      <c r="AJ6" s="83" t="s">
        <v>5</v>
      </c>
      <c r="AK6" s="83" t="s">
        <v>6</v>
      </c>
      <c r="AL6" s="83" t="s">
        <v>7</v>
      </c>
      <c r="AM6" s="83" t="s">
        <v>8</v>
      </c>
      <c r="AN6" s="83" t="s">
        <v>9</v>
      </c>
      <c r="AO6" s="83" t="s">
        <v>10</v>
      </c>
      <c r="AP6" s="83" t="s">
        <v>11</v>
      </c>
      <c r="AQ6" s="83" t="s">
        <v>12</v>
      </c>
      <c r="AR6" s="83" t="s">
        <v>13</v>
      </c>
      <c r="AS6" s="83" t="s">
        <v>14</v>
      </c>
      <c r="AT6" s="83" t="s">
        <v>15</v>
      </c>
      <c r="AU6" s="83" t="s">
        <v>16</v>
      </c>
      <c r="AV6" s="83" t="s">
        <v>17</v>
      </c>
      <c r="AW6" s="83" t="s">
        <v>18</v>
      </c>
      <c r="AX6" s="83" t="s">
        <v>19</v>
      </c>
      <c r="AY6" s="83" t="s">
        <v>20</v>
      </c>
      <c r="AZ6" s="83" t="s">
        <v>21</v>
      </c>
      <c r="BA6" s="14"/>
    </row>
    <row r="7" spans="1:60" s="2" customFormat="1" ht="32.1" customHeight="1" x14ac:dyDescent="0.2">
      <c r="B7" s="1752"/>
      <c r="C7" s="1760" t="s">
        <v>105</v>
      </c>
      <c r="D7" s="1758"/>
      <c r="E7" s="1757" t="s">
        <v>106</v>
      </c>
      <c r="F7" s="1758"/>
      <c r="G7" s="1757" t="s">
        <v>94</v>
      </c>
      <c r="H7" s="1758"/>
      <c r="I7" s="1757" t="s">
        <v>108</v>
      </c>
      <c r="J7" s="1758"/>
      <c r="K7" s="1757" t="s">
        <v>79</v>
      </c>
      <c r="L7" s="1758"/>
      <c r="M7" s="1757" t="s">
        <v>109</v>
      </c>
      <c r="N7" s="1758"/>
      <c r="O7" s="1757" t="s">
        <v>37</v>
      </c>
      <c r="P7" s="1758"/>
      <c r="Q7" s="1757" t="s">
        <v>96</v>
      </c>
      <c r="R7" s="1758"/>
      <c r="S7" s="67"/>
      <c r="T7" s="1752"/>
      <c r="U7" s="1765" t="s">
        <v>105</v>
      </c>
      <c r="V7" s="1763"/>
      <c r="W7" s="1762" t="s">
        <v>106</v>
      </c>
      <c r="X7" s="1763"/>
      <c r="Y7" s="1762" t="s">
        <v>94</v>
      </c>
      <c r="Z7" s="1763"/>
      <c r="AA7" s="1762" t="s">
        <v>342</v>
      </c>
      <c r="AB7" s="1763"/>
      <c r="AC7" s="67"/>
      <c r="AD7" s="1752"/>
      <c r="AE7" s="1761" t="s">
        <v>105</v>
      </c>
      <c r="AF7" s="1745"/>
      <c r="AG7" s="1745" t="s">
        <v>106</v>
      </c>
      <c r="AH7" s="1745"/>
      <c r="AI7" s="1745" t="s">
        <v>94</v>
      </c>
      <c r="AJ7" s="1745"/>
      <c r="AK7" s="1745" t="s">
        <v>108</v>
      </c>
      <c r="AL7" s="1745"/>
      <c r="AM7" s="1757" t="s">
        <v>131</v>
      </c>
      <c r="AN7" s="1758"/>
      <c r="AO7" s="1757" t="s">
        <v>79</v>
      </c>
      <c r="AP7" s="1758"/>
      <c r="AQ7" s="1757" t="s">
        <v>134</v>
      </c>
      <c r="AR7" s="1758"/>
      <c r="AS7" s="1757" t="s">
        <v>39</v>
      </c>
      <c r="AT7" s="1758"/>
      <c r="AU7" s="1757" t="s">
        <v>37</v>
      </c>
      <c r="AV7" s="1758"/>
      <c r="AW7" s="1757" t="s">
        <v>96</v>
      </c>
      <c r="AX7" s="1758"/>
      <c r="AY7" s="1757" t="s">
        <v>38</v>
      </c>
      <c r="AZ7" s="1758"/>
      <c r="BA7" s="14"/>
    </row>
    <row r="8" spans="1:60" s="2" customFormat="1" ht="15" customHeight="1" x14ac:dyDescent="0.2">
      <c r="B8" s="1752"/>
      <c r="C8" s="1746" t="s">
        <v>132</v>
      </c>
      <c r="D8" s="149"/>
      <c r="E8" s="1746" t="s">
        <v>132</v>
      </c>
      <c r="F8" s="149"/>
      <c r="G8" s="1746" t="s">
        <v>132</v>
      </c>
      <c r="H8" s="149"/>
      <c r="I8" s="1764" t="s">
        <v>132</v>
      </c>
      <c r="J8" s="149"/>
      <c r="K8" s="1746" t="s">
        <v>132</v>
      </c>
      <c r="L8" s="149"/>
      <c r="M8" s="1746" t="s">
        <v>132</v>
      </c>
      <c r="N8" s="149"/>
      <c r="O8" s="1764" t="s">
        <v>132</v>
      </c>
      <c r="P8" s="149"/>
      <c r="Q8" s="1746" t="s">
        <v>132</v>
      </c>
      <c r="R8" s="149"/>
      <c r="S8" s="885"/>
      <c r="T8" s="1752"/>
      <c r="U8" s="1755" t="s">
        <v>343</v>
      </c>
      <c r="V8" s="1749" t="s">
        <v>344</v>
      </c>
      <c r="W8" s="1753" t="s">
        <v>343</v>
      </c>
      <c r="X8" s="1749" t="s">
        <v>344</v>
      </c>
      <c r="Y8" s="1753" t="s">
        <v>343</v>
      </c>
      <c r="Z8" s="1749" t="s">
        <v>344</v>
      </c>
      <c r="AA8" s="1753" t="s">
        <v>343</v>
      </c>
      <c r="AB8" s="1749" t="s">
        <v>344</v>
      </c>
      <c r="AC8" s="885"/>
      <c r="AD8" s="1752"/>
      <c r="AE8" s="1746" t="s">
        <v>135</v>
      </c>
      <c r="AF8" s="149"/>
      <c r="AG8" s="1746" t="s">
        <v>135</v>
      </c>
      <c r="AH8" s="149"/>
      <c r="AI8" s="1746" t="s">
        <v>135</v>
      </c>
      <c r="AJ8" s="149"/>
      <c r="AK8" s="1746" t="s">
        <v>135</v>
      </c>
      <c r="AL8" s="149"/>
      <c r="AM8" s="1746" t="s">
        <v>135</v>
      </c>
      <c r="AN8" s="149"/>
      <c r="AO8" s="1746" t="s">
        <v>135</v>
      </c>
      <c r="AP8" s="149"/>
      <c r="AQ8" s="1746" t="s">
        <v>135</v>
      </c>
      <c r="AR8" s="149"/>
      <c r="AS8" s="1710" t="s">
        <v>135</v>
      </c>
      <c r="AT8" s="149"/>
      <c r="AU8" s="1710" t="s">
        <v>135</v>
      </c>
      <c r="AV8" s="149"/>
      <c r="AW8" s="1746" t="s">
        <v>135</v>
      </c>
      <c r="AX8" s="149"/>
      <c r="AY8" s="1746" t="s">
        <v>135</v>
      </c>
      <c r="AZ8" s="149"/>
      <c r="BA8" s="14"/>
    </row>
    <row r="9" spans="1:60" s="2" customFormat="1" ht="53.1" customHeight="1" x14ac:dyDescent="0.2">
      <c r="B9" s="1752"/>
      <c r="C9" s="1747"/>
      <c r="D9" s="150" t="s">
        <v>133</v>
      </c>
      <c r="E9" s="1747"/>
      <c r="F9" s="150" t="s">
        <v>133</v>
      </c>
      <c r="G9" s="1747"/>
      <c r="H9" s="150" t="s">
        <v>133</v>
      </c>
      <c r="I9" s="1759"/>
      <c r="J9" s="150" t="s">
        <v>133</v>
      </c>
      <c r="K9" s="1747"/>
      <c r="L9" s="150" t="s">
        <v>133</v>
      </c>
      <c r="M9" s="1747"/>
      <c r="N9" s="150" t="s">
        <v>133</v>
      </c>
      <c r="O9" s="1759"/>
      <c r="P9" s="150" t="s">
        <v>133</v>
      </c>
      <c r="Q9" s="1747"/>
      <c r="R9" s="150" t="s">
        <v>133</v>
      </c>
      <c r="S9" s="885"/>
      <c r="T9" s="1752"/>
      <c r="U9" s="1756"/>
      <c r="V9" s="1750"/>
      <c r="W9" s="1754"/>
      <c r="X9" s="1750"/>
      <c r="Y9" s="1754"/>
      <c r="Z9" s="1750"/>
      <c r="AA9" s="1754"/>
      <c r="AB9" s="1750"/>
      <c r="AC9" s="885"/>
      <c r="AD9" s="1752"/>
      <c r="AE9" s="1747"/>
      <c r="AF9" s="150" t="s">
        <v>136</v>
      </c>
      <c r="AG9" s="1747"/>
      <c r="AH9" s="150" t="s">
        <v>136</v>
      </c>
      <c r="AI9" s="1747"/>
      <c r="AJ9" s="150" t="s">
        <v>136</v>
      </c>
      <c r="AK9" s="1747"/>
      <c r="AL9" s="150" t="s">
        <v>136</v>
      </c>
      <c r="AM9" s="1747"/>
      <c r="AN9" s="150" t="s">
        <v>136</v>
      </c>
      <c r="AO9" s="1747"/>
      <c r="AP9" s="150" t="s">
        <v>136</v>
      </c>
      <c r="AQ9" s="1747"/>
      <c r="AR9" s="150" t="s">
        <v>136</v>
      </c>
      <c r="AS9" s="1759"/>
      <c r="AT9" s="150" t="s">
        <v>136</v>
      </c>
      <c r="AU9" s="1759"/>
      <c r="AV9" s="150" t="s">
        <v>136</v>
      </c>
      <c r="AW9" s="1747"/>
      <c r="AX9" s="150" t="s">
        <v>136</v>
      </c>
      <c r="AY9" s="1747"/>
      <c r="AZ9" s="150" t="s">
        <v>136</v>
      </c>
      <c r="BA9" s="14"/>
    </row>
    <row r="10" spans="1:60" s="70" customFormat="1" ht="27.75" customHeight="1" thickBot="1" x14ac:dyDescent="0.25">
      <c r="A10" s="69"/>
      <c r="B10" s="164" t="s">
        <v>107</v>
      </c>
      <c r="C10" s="1748" t="s">
        <v>3</v>
      </c>
      <c r="D10" s="1744"/>
      <c r="E10" s="1743" t="s">
        <v>6</v>
      </c>
      <c r="F10" s="1744"/>
      <c r="G10" s="1748" t="s">
        <v>7</v>
      </c>
      <c r="H10" s="1744"/>
      <c r="I10" s="1743" t="s">
        <v>10</v>
      </c>
      <c r="J10" s="1744"/>
      <c r="K10" s="1743" t="s">
        <v>14</v>
      </c>
      <c r="L10" s="1744"/>
      <c r="M10" s="1743" t="s">
        <v>17</v>
      </c>
      <c r="N10" s="1744"/>
      <c r="O10" s="1743" t="s">
        <v>23</v>
      </c>
      <c r="P10" s="1744"/>
      <c r="Q10" s="1743" t="s">
        <v>24</v>
      </c>
      <c r="R10" s="1744"/>
      <c r="S10" s="78"/>
      <c r="T10" s="164" t="s">
        <v>107</v>
      </c>
      <c r="U10" s="1748" t="s">
        <v>3</v>
      </c>
      <c r="V10" s="1744"/>
      <c r="W10" s="1748" t="s">
        <v>6</v>
      </c>
      <c r="X10" s="1744"/>
      <c r="Y10" s="1748" t="s">
        <v>7</v>
      </c>
      <c r="Z10" s="1744"/>
      <c r="AA10" s="1743" t="s">
        <v>10</v>
      </c>
      <c r="AB10" s="1744"/>
      <c r="AC10" s="78"/>
      <c r="AD10" s="164" t="s">
        <v>107</v>
      </c>
      <c r="AE10" s="1743" t="s">
        <v>3</v>
      </c>
      <c r="AF10" s="1744"/>
      <c r="AG10" s="1743" t="s">
        <v>6</v>
      </c>
      <c r="AH10" s="1744"/>
      <c r="AI10" s="1743" t="s">
        <v>7</v>
      </c>
      <c r="AJ10" s="1744"/>
      <c r="AK10" s="1743" t="s">
        <v>10</v>
      </c>
      <c r="AL10" s="1744"/>
      <c r="AM10" s="1743" t="s">
        <v>11</v>
      </c>
      <c r="AN10" s="1744"/>
      <c r="AO10" s="1743" t="s">
        <v>14</v>
      </c>
      <c r="AP10" s="1744"/>
      <c r="AQ10" s="1743" t="s">
        <v>15</v>
      </c>
      <c r="AR10" s="1744"/>
      <c r="AS10" s="1743" t="s">
        <v>22</v>
      </c>
      <c r="AT10" s="1744"/>
      <c r="AU10" s="1743" t="s">
        <v>23</v>
      </c>
      <c r="AV10" s="1744"/>
      <c r="AW10" s="1743" t="s">
        <v>24</v>
      </c>
      <c r="AX10" s="1744"/>
      <c r="AY10" s="1743" t="s">
        <v>25</v>
      </c>
      <c r="AZ10" s="1744"/>
      <c r="BA10" s="111"/>
    </row>
    <row r="11" spans="1:60" s="2" customFormat="1" x14ac:dyDescent="0.2">
      <c r="A11" s="6"/>
      <c r="B11" s="106">
        <v>2002</v>
      </c>
      <c r="C11" s="911"/>
      <c r="D11" s="912"/>
      <c r="E11" s="911"/>
      <c r="F11" s="912"/>
      <c r="G11" s="911"/>
      <c r="H11" s="912"/>
      <c r="I11" s="911"/>
      <c r="J11" s="912"/>
      <c r="K11" s="911"/>
      <c r="L11" s="912"/>
      <c r="M11" s="911"/>
      <c r="N11" s="912"/>
      <c r="O11" s="911"/>
      <c r="P11" s="912"/>
      <c r="Q11" s="911"/>
      <c r="R11" s="912"/>
      <c r="S11" s="704"/>
      <c r="T11" s="106">
        <v>2002</v>
      </c>
      <c r="U11" s="151"/>
      <c r="V11" s="152"/>
      <c r="W11" s="151"/>
      <c r="X11" s="152"/>
      <c r="Y11" s="151"/>
      <c r="Z11" s="152"/>
      <c r="AA11" s="151"/>
      <c r="AB11" s="152"/>
      <c r="AC11" s="704"/>
      <c r="AD11" s="106">
        <v>2002</v>
      </c>
      <c r="AE11" s="151"/>
      <c r="AF11" s="152"/>
      <c r="AG11" s="151"/>
      <c r="AH11" s="152"/>
      <c r="AI11" s="151"/>
      <c r="AJ11" s="152"/>
      <c r="AK11" s="151"/>
      <c r="AL11" s="152"/>
      <c r="AM11" s="151"/>
      <c r="AN11" s="152"/>
      <c r="AO11" s="151"/>
      <c r="AP11" s="152"/>
      <c r="AQ11" s="151"/>
      <c r="AR11" s="152"/>
      <c r="AS11" s="151"/>
      <c r="AT11" s="152"/>
      <c r="AU11" s="151"/>
      <c r="AV11" s="153"/>
      <c r="AW11" s="168"/>
      <c r="AX11" s="152"/>
      <c r="AY11" s="151"/>
      <c r="AZ11" s="152"/>
      <c r="BA11" s="14"/>
    </row>
    <row r="12" spans="1:60" s="2" customFormat="1" x14ac:dyDescent="0.2">
      <c r="A12" s="6"/>
      <c r="B12" s="107">
        <v>2003</v>
      </c>
      <c r="C12" s="911" t="str">
        <f>IF(NOT(ISBLANK('2 sup_templates'!C12)),IF(NOT(ISBLANK('2 sup_templates'!C11)),'2 sup_templates'!C12/'2 sup_templates'!C11-1,""),"")</f>
        <v/>
      </c>
      <c r="D12" s="913" t="str">
        <f>IF(NOT(ISBLANK('2 sup_templates'!D12)),IF(NOT(ISBLANK('2 sup_templates'!D11)),'2 sup_templates'!D12/'2 sup_templates'!D11-1,""),"")</f>
        <v/>
      </c>
      <c r="E12" s="911" t="str">
        <f>IF(NOT(ISBLANK('2 sup_templates'!E12)),IF(NOT(ISBLANK('2 sup_templates'!E11)),'2 sup_templates'!E12/'2 sup_templates'!E11-1,""),"")</f>
        <v/>
      </c>
      <c r="F12" s="913" t="str">
        <f>IF(NOT(ISBLANK('2 sup_templates'!F12)),IF(NOT(ISBLANK('2 sup_templates'!F11)),'2 sup_templates'!F12/'2 sup_templates'!F11-1,""),"")</f>
        <v/>
      </c>
      <c r="G12" s="911" t="str">
        <f>IF(NOT(ISBLANK('2 sup_templates'!G12)),IF(NOT(ISBLANK('2 sup_templates'!G11)),'2 sup_templates'!G12/'2 sup_templates'!G11-1,""),"")</f>
        <v/>
      </c>
      <c r="H12" s="913" t="str">
        <f>IF(NOT(ISBLANK('2 sup_templates'!H12)),IF(NOT(ISBLANK('2 sup_templates'!H11)),'2 sup_templates'!H12/'2 sup_templates'!H11-1,""),"")</f>
        <v/>
      </c>
      <c r="I12" s="911" t="str">
        <f>IF(NOT(ISBLANK('2 sup_templates'!I12)),IF(NOT(ISBLANK('2 sup_templates'!I11)),'2 sup_templates'!I12/'2 sup_templates'!I11-1,""),"")</f>
        <v/>
      </c>
      <c r="J12" s="913" t="str">
        <f>IF(NOT(ISBLANK('2 sup_templates'!J12)),IF(NOT(ISBLANK('2 sup_templates'!J11)),'2 sup_templates'!J12/'2 sup_templates'!J11-1,""),"")</f>
        <v/>
      </c>
      <c r="K12" s="911" t="str">
        <f>IF(NOT(ISBLANK('2 sup_templates'!K12)),IF(NOT(ISBLANK('2 sup_templates'!K11)),'2 sup_templates'!K12/'2 sup_templates'!K11-1,""),"")</f>
        <v/>
      </c>
      <c r="L12" s="913" t="str">
        <f>IF(NOT(ISBLANK('2 sup_templates'!L12)),IF(NOT(ISBLANK('2 sup_templates'!L11)),'2 sup_templates'!L12/'2 sup_templates'!L11-1,""),"")</f>
        <v/>
      </c>
      <c r="M12" s="911" t="str">
        <f>IF(NOT(ISBLANK('2 sup_templates'!M12)),IF(NOT(ISBLANK('2 sup_templates'!M11)),'2 sup_templates'!M12/'2 sup_templates'!M11-1,""),"")</f>
        <v/>
      </c>
      <c r="N12" s="913" t="str">
        <f>IF(NOT(ISBLANK('2 sup_templates'!N12)),IF(NOT(ISBLANK('2 sup_templates'!N11)),'2 sup_templates'!N12/'2 sup_templates'!N11-1,""),"")</f>
        <v/>
      </c>
      <c r="O12" s="911" t="str">
        <f>IF(NOT(ISBLANK('2 sup_templates'!O12)),IF(NOT(ISBLANK('2 sup_templates'!O11)),'2 sup_templates'!O12/'2 sup_templates'!O11-1,""),"")</f>
        <v/>
      </c>
      <c r="P12" s="913" t="str">
        <f>IF(NOT(ISBLANK('2 sup_templates'!P12)),IF(NOT(ISBLANK('2 sup_templates'!P11)),'2 sup_templates'!P12/'2 sup_templates'!P11-1,""),"")</f>
        <v/>
      </c>
      <c r="Q12" s="911" t="str">
        <f>IF(NOT(ISBLANK('2 sup_templates'!Q12)),IF(NOT(ISBLANK('2 sup_templates'!Q11)),'2 sup_templates'!Q12/'2 sup_templates'!Q11-1,""),"")</f>
        <v/>
      </c>
      <c r="R12" s="913" t="str">
        <f>IF(NOT(ISBLANK('2 sup_templates'!R12)),IF(NOT(ISBLANK('2 sup_templates'!R11)),'2 sup_templates'!R12/'2 sup_templates'!R11-1,""),"")</f>
        <v/>
      </c>
      <c r="S12" s="704"/>
      <c r="T12" s="107">
        <v>2003</v>
      </c>
      <c r="U12" s="151" t="str">
        <f>IF(NOT(ISBLANK('2 sup_templates'!U12)),IF(NOT(ISBLANK('2 sup_templates'!U11)),'2 sup_templates'!U12/'2 sup_templates'!U11-1,""),"")</f>
        <v/>
      </c>
      <c r="V12" s="154" t="str">
        <f>IF(NOT(ISBLANK('2 sup_templates'!V12)),IF(NOT(ISBLANK('2 sup_templates'!V11)),'2 sup_templates'!V12/'2 sup_templates'!V11-1,""),"")</f>
        <v/>
      </c>
      <c r="W12" s="151" t="str">
        <f>IF(NOT(ISBLANK('2 sup_templates'!W12)),IF(NOT(ISBLANK('2 sup_templates'!W11)),'2 sup_templates'!W12/'2 sup_templates'!W11-1,""),"")</f>
        <v/>
      </c>
      <c r="X12" s="154" t="str">
        <f>IF(NOT(ISBLANK('2 sup_templates'!X12)),IF(NOT(ISBLANK('2 sup_templates'!X11)),'2 sup_templates'!X12/'2 sup_templates'!X11-1,""),"")</f>
        <v/>
      </c>
      <c r="Y12" s="151" t="str">
        <f>IF(NOT(ISBLANK('2 sup_templates'!Y12)),IF(NOT(ISBLANK('2 sup_templates'!Y11)),'2 sup_templates'!Y12/'2 sup_templates'!Y11-1,""),"")</f>
        <v/>
      </c>
      <c r="Z12" s="154" t="str">
        <f>IF(NOT(ISBLANK('2 sup_templates'!Z12)),IF(NOT(ISBLANK('2 sup_templates'!Z11)),'2 sup_templates'!Z12/'2 sup_templates'!Z11-1,""),"")</f>
        <v/>
      </c>
      <c r="AA12" s="151" t="str">
        <f>IF(NOT(ISBLANK('2 sup_templates'!AA12)),IF(NOT(ISBLANK('2 sup_templates'!AA11)),'2 sup_templates'!AA12/'2 sup_templates'!AA11-1,""),"")</f>
        <v/>
      </c>
      <c r="AB12" s="154" t="str">
        <f>IF(NOT(ISBLANK('2 sup_templates'!AB12)),IF(NOT(ISBLANK('2 sup_templates'!AB11)),'2 sup_templates'!AB12/'2 sup_templates'!AB11-1,""),"")</f>
        <v/>
      </c>
      <c r="AC12" s="704"/>
      <c r="AD12" s="107">
        <v>2003</v>
      </c>
      <c r="AE12" s="151" t="str">
        <f>IF(NOT(ISBLANK('2 sup_templates'!AE12)),IF(NOT(ISBLANK('2 sup_templates'!AE11)),'2 sup_templates'!AE12/'2 sup_templates'!AE11-1,""),"")</f>
        <v/>
      </c>
      <c r="AF12" s="154" t="str">
        <f>IF(NOT(ISBLANK('2 sup_templates'!AF12)),IF(NOT(ISBLANK('2 sup_templates'!AF11)),'2 sup_templates'!AF12/'2 sup_templates'!AF11-1,""),"")</f>
        <v/>
      </c>
      <c r="AG12" s="151" t="str">
        <f>IF(NOT(ISBLANK('2 sup_templates'!AG12)),IF(NOT(ISBLANK('2 sup_templates'!AG11)),'2 sup_templates'!AG12/'2 sup_templates'!AG11-1,""),"")</f>
        <v/>
      </c>
      <c r="AH12" s="154" t="str">
        <f>IF(NOT(ISBLANK('2 sup_templates'!AH12)),IF(NOT(ISBLANK('2 sup_templates'!AH11)),'2 sup_templates'!AH12/'2 sup_templates'!AH11-1,""),"")</f>
        <v/>
      </c>
      <c r="AI12" s="151" t="str">
        <f>IF(NOT(ISBLANK('2 sup_templates'!AI12)),IF(NOT(ISBLANK('2 sup_templates'!AI11)),'2 sup_templates'!AI12/'2 sup_templates'!AI11-1,""),"")</f>
        <v/>
      </c>
      <c r="AJ12" s="154" t="str">
        <f>IF(NOT(ISBLANK('2 sup_templates'!AJ12)),IF(NOT(ISBLANK('2 sup_templates'!AJ11)),'2 sup_templates'!AJ12/'2 sup_templates'!AJ11-1,""),"")</f>
        <v/>
      </c>
      <c r="AK12" s="151" t="str">
        <f>IF(NOT(ISBLANK('2 sup_templates'!AK12)),IF(NOT(ISBLANK('2 sup_templates'!AK11)),'2 sup_templates'!AK12/'2 sup_templates'!AK11-1,""),"")</f>
        <v/>
      </c>
      <c r="AL12" s="154" t="str">
        <f>IF(NOT(ISBLANK('2 sup_templates'!AL12)),IF(NOT(ISBLANK('2 sup_templates'!AL11)),'2 sup_templates'!AL12/'2 sup_templates'!AL11-1,""),"")</f>
        <v/>
      </c>
      <c r="AM12" s="151" t="str">
        <f>IF(NOT(ISBLANK('2 sup_templates'!AM12)),IF(NOT(ISBLANK('2 sup_templates'!AM11)),'2 sup_templates'!AM12/'2 sup_templates'!AM11-1,""),"")</f>
        <v/>
      </c>
      <c r="AN12" s="154" t="str">
        <f>IF(NOT(ISBLANK('2 sup_templates'!AN12)),IF(NOT(ISBLANK('2 sup_templates'!AN11)),'2 sup_templates'!AN12/'2 sup_templates'!AN11-1,""),"")</f>
        <v/>
      </c>
      <c r="AO12" s="151" t="str">
        <f>IF(NOT(ISBLANK('2 sup_templates'!AO12)),IF(NOT(ISBLANK('2 sup_templates'!AO11)),'2 sup_templates'!AO12/'2 sup_templates'!AO11-1,""),"")</f>
        <v/>
      </c>
      <c r="AP12" s="154" t="str">
        <f>IF(NOT(ISBLANK('2 sup_templates'!AP12)),IF(NOT(ISBLANK('2 sup_templates'!AP11)),'2 sup_templates'!AP12/'2 sup_templates'!AP11-1,""),"")</f>
        <v/>
      </c>
      <c r="AQ12" s="151" t="str">
        <f>IF(NOT(ISBLANK('2 sup_templates'!AQ12)),IF(NOT(ISBLANK('2 sup_templates'!AQ11)),'2 sup_templates'!AQ12/'2 sup_templates'!AQ11-1,""),"")</f>
        <v/>
      </c>
      <c r="AR12" s="154" t="str">
        <f>IF(NOT(ISBLANK('2 sup_templates'!AR12)),IF(NOT(ISBLANK('2 sup_templates'!AR11)),'2 sup_templates'!AR12/'2 sup_templates'!AR11-1,""),"")</f>
        <v/>
      </c>
      <c r="AS12" s="151" t="str">
        <f>IF(NOT(ISBLANK('2 sup_templates'!AS12)),IF(NOT(ISBLANK('2 sup_templates'!AS11)),'2 sup_templates'!AS12/'2 sup_templates'!AS11-1,""),"")</f>
        <v/>
      </c>
      <c r="AT12" s="154" t="str">
        <f>IF(NOT(ISBLANK('2 sup_templates'!AT12)),IF(NOT(ISBLANK('2 sup_templates'!AT11)),'2 sup_templates'!AT12/'2 sup_templates'!AT11-1,""),"")</f>
        <v/>
      </c>
      <c r="AU12" s="151" t="str">
        <f>IF(NOT(ISBLANK('2 sup_templates'!AU12)),IF(NOT(ISBLANK('2 sup_templates'!AU11)),'2 sup_templates'!AU12/'2 sup_templates'!AU11-1,""),"")</f>
        <v/>
      </c>
      <c r="AV12" s="155" t="str">
        <f>IF(NOT(ISBLANK('2 sup_templates'!AV12)),IF(NOT(ISBLANK('2 sup_templates'!AV11)),'2 sup_templates'!AV12/'2 sup_templates'!AV11-1,""),"")</f>
        <v/>
      </c>
      <c r="AW12" s="168" t="str">
        <f>IF(NOT(ISBLANK('2 sup_templates'!AW12)),IF(NOT(ISBLANK('2 sup_templates'!AW11)),'2 sup_templates'!AW12/'2 sup_templates'!AW11-1,""),"")</f>
        <v/>
      </c>
      <c r="AX12" s="154" t="str">
        <f>IF(NOT(ISBLANK('2 sup_templates'!AX12)),IF(NOT(ISBLANK('2 sup_templates'!AX11)),'2 sup_templates'!AX12/'2 sup_templates'!AX11-1,""),"")</f>
        <v/>
      </c>
      <c r="AY12" s="151" t="str">
        <f>IF(NOT(ISBLANK('2 sup_templates'!AY12)),IF(NOT(ISBLANK('2 sup_templates'!AY11)),'2 sup_templates'!AY12/'2 sup_templates'!AY11-1,""),"")</f>
        <v/>
      </c>
      <c r="AZ12" s="154" t="str">
        <f>IF(NOT(ISBLANK('2 sup_templates'!AZ12)),IF(NOT(ISBLANK('2 sup_templates'!AZ11)),'2 sup_templates'!AZ12/'2 sup_templates'!AZ11-1,""),"")</f>
        <v/>
      </c>
      <c r="BA12" s="14"/>
    </row>
    <row r="13" spans="1:60" s="2" customFormat="1" x14ac:dyDescent="0.2">
      <c r="A13" s="6"/>
      <c r="B13" s="107">
        <v>2004</v>
      </c>
      <c r="C13" s="911" t="str">
        <f>IF(NOT(ISBLANK('2 sup_templates'!C13)),IF(NOT(ISBLANK('2 sup_templates'!C12)),'2 sup_templates'!C13/'2 sup_templates'!C12-1,""),"")</f>
        <v/>
      </c>
      <c r="D13" s="913" t="str">
        <f>IF(NOT(ISBLANK('2 sup_templates'!D13)),IF(NOT(ISBLANK('2 sup_templates'!D12)),'2 sup_templates'!D13/'2 sup_templates'!D12-1,""),"")</f>
        <v/>
      </c>
      <c r="E13" s="911" t="str">
        <f>IF(NOT(ISBLANK('2 sup_templates'!E13)),IF(NOT(ISBLANK('2 sup_templates'!E12)),'2 sup_templates'!E13/'2 sup_templates'!E12-1,""),"")</f>
        <v/>
      </c>
      <c r="F13" s="913" t="str">
        <f>IF(NOT(ISBLANK('2 sup_templates'!F13)),IF(NOT(ISBLANK('2 sup_templates'!F12)),'2 sup_templates'!F13/'2 sup_templates'!F12-1,""),"")</f>
        <v/>
      </c>
      <c r="G13" s="911" t="str">
        <f>IF(NOT(ISBLANK('2 sup_templates'!G13)),IF(NOT(ISBLANK('2 sup_templates'!G12)),'2 sup_templates'!G13/'2 sup_templates'!G12-1,""),"")</f>
        <v/>
      </c>
      <c r="H13" s="913" t="str">
        <f>IF(NOT(ISBLANK('2 sup_templates'!H13)),IF(NOT(ISBLANK('2 sup_templates'!H12)),'2 sup_templates'!H13/'2 sup_templates'!H12-1,""),"")</f>
        <v/>
      </c>
      <c r="I13" s="911" t="str">
        <f>IF(NOT(ISBLANK('2 sup_templates'!I13)),IF(NOT(ISBLANK('2 sup_templates'!I12)),'2 sup_templates'!I13/'2 sup_templates'!I12-1,""),"")</f>
        <v/>
      </c>
      <c r="J13" s="913" t="str">
        <f>IF(NOT(ISBLANK('2 sup_templates'!J13)),IF(NOT(ISBLANK('2 sup_templates'!J12)),'2 sup_templates'!J13/'2 sup_templates'!J12-1,""),"")</f>
        <v/>
      </c>
      <c r="K13" s="911" t="str">
        <f>IF(NOT(ISBLANK('2 sup_templates'!K13)),IF(NOT(ISBLANK('2 sup_templates'!K12)),'2 sup_templates'!K13/'2 sup_templates'!K12-1,""),"")</f>
        <v/>
      </c>
      <c r="L13" s="913" t="str">
        <f>IF(NOT(ISBLANK('2 sup_templates'!L13)),IF(NOT(ISBLANK('2 sup_templates'!L12)),'2 sup_templates'!L13/'2 sup_templates'!L12-1,""),"")</f>
        <v/>
      </c>
      <c r="M13" s="911" t="str">
        <f>IF(NOT(ISBLANK('2 sup_templates'!M13)),IF(NOT(ISBLANK('2 sup_templates'!M12)),'2 sup_templates'!M13/'2 sup_templates'!M12-1,""),"")</f>
        <v/>
      </c>
      <c r="N13" s="913" t="str">
        <f>IF(NOT(ISBLANK('2 sup_templates'!N13)),IF(NOT(ISBLANK('2 sup_templates'!N12)),'2 sup_templates'!N13/'2 sup_templates'!N12-1,""),"")</f>
        <v/>
      </c>
      <c r="O13" s="911" t="str">
        <f>IF(NOT(ISBLANK('2 sup_templates'!O13)),IF(NOT(ISBLANK('2 sup_templates'!O12)),'2 sup_templates'!O13/'2 sup_templates'!O12-1,""),"")</f>
        <v/>
      </c>
      <c r="P13" s="913" t="str">
        <f>IF(NOT(ISBLANK('2 sup_templates'!P13)),IF(NOT(ISBLANK('2 sup_templates'!P12)),'2 sup_templates'!P13/'2 sup_templates'!P12-1,""),"")</f>
        <v/>
      </c>
      <c r="Q13" s="911" t="str">
        <f>IF(NOT(ISBLANK('2 sup_templates'!Q13)),IF(NOT(ISBLANK('2 sup_templates'!Q12)),'2 sup_templates'!Q13/'2 sup_templates'!Q12-1,""),"")</f>
        <v/>
      </c>
      <c r="R13" s="913" t="str">
        <f>IF(NOT(ISBLANK('2 sup_templates'!R13)),IF(NOT(ISBLANK('2 sup_templates'!R12)),'2 sup_templates'!R13/'2 sup_templates'!R12-1,""),"")</f>
        <v/>
      </c>
      <c r="S13" s="704"/>
      <c r="T13" s="107">
        <v>2004</v>
      </c>
      <c r="U13" s="151" t="str">
        <f>IF(NOT(ISBLANK('2 sup_templates'!U13)),IF(NOT(ISBLANK('2 sup_templates'!U12)),'2 sup_templates'!U13/'2 sup_templates'!U12-1,""),"")</f>
        <v/>
      </c>
      <c r="V13" s="154" t="str">
        <f>IF(NOT(ISBLANK('2 sup_templates'!V13)),IF(NOT(ISBLANK('2 sup_templates'!V12)),'2 sup_templates'!V13/'2 sup_templates'!V12-1,""),"")</f>
        <v/>
      </c>
      <c r="W13" s="151" t="str">
        <f>IF(NOT(ISBLANK('2 sup_templates'!W13)),IF(NOT(ISBLANK('2 sup_templates'!W12)),'2 sup_templates'!W13/'2 sup_templates'!W12-1,""),"")</f>
        <v/>
      </c>
      <c r="X13" s="154" t="str">
        <f>IF(NOT(ISBLANK('2 sup_templates'!X13)),IF(NOT(ISBLANK('2 sup_templates'!X12)),'2 sup_templates'!X13/'2 sup_templates'!X12-1,""),"")</f>
        <v/>
      </c>
      <c r="Y13" s="151" t="str">
        <f>IF(NOT(ISBLANK('2 sup_templates'!Y13)),IF(NOT(ISBLANK('2 sup_templates'!Y12)),'2 sup_templates'!Y13/'2 sup_templates'!Y12-1,""),"")</f>
        <v/>
      </c>
      <c r="Z13" s="154" t="str">
        <f>IF(NOT(ISBLANK('2 sup_templates'!Z13)),IF(NOT(ISBLANK('2 sup_templates'!Z12)),'2 sup_templates'!Z13/'2 sup_templates'!Z12-1,""),"")</f>
        <v/>
      </c>
      <c r="AA13" s="151" t="str">
        <f>IF(NOT(ISBLANK('2 sup_templates'!AA13)),IF(NOT(ISBLANK('2 sup_templates'!AA12)),'2 sup_templates'!AA13/'2 sup_templates'!AA12-1,""),"")</f>
        <v/>
      </c>
      <c r="AB13" s="154" t="str">
        <f>IF(NOT(ISBLANK('2 sup_templates'!AB13)),IF(NOT(ISBLANK('2 sup_templates'!AB12)),'2 sup_templates'!AB13/'2 sup_templates'!AB12-1,""),"")</f>
        <v/>
      </c>
      <c r="AC13" s="704"/>
      <c r="AD13" s="107">
        <v>2004</v>
      </c>
      <c r="AE13" s="151" t="str">
        <f>IF(NOT(ISBLANK('2 sup_templates'!AE13)),IF(NOT(ISBLANK('2 sup_templates'!AE12)),'2 sup_templates'!AE13/'2 sup_templates'!AE12-1,""),"")</f>
        <v/>
      </c>
      <c r="AF13" s="154" t="str">
        <f>IF(NOT(ISBLANK('2 sup_templates'!AF13)),IF(NOT(ISBLANK('2 sup_templates'!AF12)),'2 sup_templates'!AF13/'2 sup_templates'!AF12-1,""),"")</f>
        <v/>
      </c>
      <c r="AG13" s="151" t="str">
        <f>IF(NOT(ISBLANK('2 sup_templates'!AG13)),IF(NOT(ISBLANK('2 sup_templates'!AG12)),'2 sup_templates'!AG13/'2 sup_templates'!AG12-1,""),"")</f>
        <v/>
      </c>
      <c r="AH13" s="154" t="str">
        <f>IF(NOT(ISBLANK('2 sup_templates'!AH13)),IF(NOT(ISBLANK('2 sup_templates'!AH12)),'2 sup_templates'!AH13/'2 sup_templates'!AH12-1,""),"")</f>
        <v/>
      </c>
      <c r="AI13" s="151" t="str">
        <f>IF(NOT(ISBLANK('2 sup_templates'!AI13)),IF(NOT(ISBLANK('2 sup_templates'!AI12)),'2 sup_templates'!AI13/'2 sup_templates'!AI12-1,""),"")</f>
        <v/>
      </c>
      <c r="AJ13" s="154" t="str">
        <f>IF(NOT(ISBLANK('2 sup_templates'!AJ13)),IF(NOT(ISBLANK('2 sup_templates'!AJ12)),'2 sup_templates'!AJ13/'2 sup_templates'!AJ12-1,""),"")</f>
        <v/>
      </c>
      <c r="AK13" s="151" t="str">
        <f>IF(NOT(ISBLANK('2 sup_templates'!AK13)),IF(NOT(ISBLANK('2 sup_templates'!AK12)),'2 sup_templates'!AK13/'2 sup_templates'!AK12-1,""),"")</f>
        <v/>
      </c>
      <c r="AL13" s="154" t="str">
        <f>IF(NOT(ISBLANK('2 sup_templates'!AL13)),IF(NOT(ISBLANK('2 sup_templates'!AL12)),'2 sup_templates'!AL13/'2 sup_templates'!AL12-1,""),"")</f>
        <v/>
      </c>
      <c r="AM13" s="151" t="str">
        <f>IF(NOT(ISBLANK('2 sup_templates'!AM13)),IF(NOT(ISBLANK('2 sup_templates'!AM12)),'2 sup_templates'!AM13/'2 sup_templates'!AM12-1,""),"")</f>
        <v/>
      </c>
      <c r="AN13" s="154" t="str">
        <f>IF(NOT(ISBLANK('2 sup_templates'!AN13)),IF(NOT(ISBLANK('2 sup_templates'!AN12)),'2 sup_templates'!AN13/'2 sup_templates'!AN12-1,""),"")</f>
        <v/>
      </c>
      <c r="AO13" s="151" t="str">
        <f>IF(NOT(ISBLANK('2 sup_templates'!AO13)),IF(NOT(ISBLANK('2 sup_templates'!AO12)),'2 sup_templates'!AO13/'2 sup_templates'!AO12-1,""),"")</f>
        <v/>
      </c>
      <c r="AP13" s="154" t="str">
        <f>IF(NOT(ISBLANK('2 sup_templates'!AP13)),IF(NOT(ISBLANK('2 sup_templates'!AP12)),'2 sup_templates'!AP13/'2 sup_templates'!AP12-1,""),"")</f>
        <v/>
      </c>
      <c r="AQ13" s="151" t="str">
        <f>IF(NOT(ISBLANK('2 sup_templates'!AQ13)),IF(NOT(ISBLANK('2 sup_templates'!AQ12)),'2 sup_templates'!AQ13/'2 sup_templates'!AQ12-1,""),"")</f>
        <v/>
      </c>
      <c r="AR13" s="154" t="str">
        <f>IF(NOT(ISBLANK('2 sup_templates'!AR13)),IF(NOT(ISBLANK('2 sup_templates'!AR12)),'2 sup_templates'!AR13/'2 sup_templates'!AR12-1,""),"")</f>
        <v/>
      </c>
      <c r="AS13" s="151" t="str">
        <f>IF(NOT(ISBLANK('2 sup_templates'!AS13)),IF(NOT(ISBLANK('2 sup_templates'!AS12)),'2 sup_templates'!AS13/'2 sup_templates'!AS12-1,""),"")</f>
        <v/>
      </c>
      <c r="AT13" s="154" t="str">
        <f>IF(NOT(ISBLANK('2 sup_templates'!AT13)),IF(NOT(ISBLANK('2 sup_templates'!AT12)),'2 sup_templates'!AT13/'2 sup_templates'!AT12-1,""),"")</f>
        <v/>
      </c>
      <c r="AU13" s="151" t="str">
        <f>IF(NOT(ISBLANK('2 sup_templates'!AU13)),IF(NOT(ISBLANK('2 sup_templates'!AU12)),'2 sup_templates'!AU13/'2 sup_templates'!AU12-1,""),"")</f>
        <v/>
      </c>
      <c r="AV13" s="155" t="str">
        <f>IF(NOT(ISBLANK('2 sup_templates'!AV13)),IF(NOT(ISBLANK('2 sup_templates'!AV12)),'2 sup_templates'!AV13/'2 sup_templates'!AV12-1,""),"")</f>
        <v/>
      </c>
      <c r="AW13" s="168" t="str">
        <f>IF(NOT(ISBLANK('2 sup_templates'!AW13)),IF(NOT(ISBLANK('2 sup_templates'!AW12)),'2 sup_templates'!AW13/'2 sup_templates'!AW12-1,""),"")</f>
        <v/>
      </c>
      <c r="AX13" s="154" t="str">
        <f>IF(NOT(ISBLANK('2 sup_templates'!AX13)),IF(NOT(ISBLANK('2 sup_templates'!AX12)),'2 sup_templates'!AX13/'2 sup_templates'!AX12-1,""),"")</f>
        <v/>
      </c>
      <c r="AY13" s="151" t="str">
        <f>IF(NOT(ISBLANK('2 sup_templates'!AY13)),IF(NOT(ISBLANK('2 sup_templates'!AY12)),'2 sup_templates'!AY13/'2 sup_templates'!AY12-1,""),"")</f>
        <v/>
      </c>
      <c r="AZ13" s="154" t="str">
        <f>IF(NOT(ISBLANK('2 sup_templates'!AZ13)),IF(NOT(ISBLANK('2 sup_templates'!AZ12)),'2 sup_templates'!AZ13/'2 sup_templates'!AZ12-1,""),"")</f>
        <v/>
      </c>
      <c r="BA13" s="14"/>
    </row>
    <row r="14" spans="1:60" s="2" customFormat="1" x14ac:dyDescent="0.2">
      <c r="A14" s="6"/>
      <c r="B14" s="107">
        <v>2005</v>
      </c>
      <c r="C14" s="911" t="str">
        <f>IF(NOT(ISBLANK('2 sup_templates'!C14)),IF(NOT(ISBLANK('2 sup_templates'!C13)),'2 sup_templates'!C14/'2 sup_templates'!C13-1,""),"")</f>
        <v/>
      </c>
      <c r="D14" s="913" t="str">
        <f>IF(NOT(ISBLANK('2 sup_templates'!D14)),IF(NOT(ISBLANK('2 sup_templates'!D13)),'2 sup_templates'!D14/'2 sup_templates'!D13-1,""),"")</f>
        <v/>
      </c>
      <c r="E14" s="911" t="str">
        <f>IF(NOT(ISBLANK('2 sup_templates'!E14)),IF(NOT(ISBLANK('2 sup_templates'!E13)),'2 sup_templates'!E14/'2 sup_templates'!E13-1,""),"")</f>
        <v/>
      </c>
      <c r="F14" s="913" t="str">
        <f>IF(NOT(ISBLANK('2 sup_templates'!F14)),IF(NOT(ISBLANK('2 sup_templates'!F13)),'2 sup_templates'!F14/'2 sup_templates'!F13-1,""),"")</f>
        <v/>
      </c>
      <c r="G14" s="911" t="str">
        <f>IF(NOT(ISBLANK('2 sup_templates'!G14)),IF(NOT(ISBLANK('2 sup_templates'!G13)),'2 sup_templates'!G14/'2 sup_templates'!G13-1,""),"")</f>
        <v/>
      </c>
      <c r="H14" s="913" t="str">
        <f>IF(NOT(ISBLANK('2 sup_templates'!H14)),IF(NOT(ISBLANK('2 sup_templates'!H13)),'2 sup_templates'!H14/'2 sup_templates'!H13-1,""),"")</f>
        <v/>
      </c>
      <c r="I14" s="911" t="str">
        <f>IF(NOT(ISBLANK('2 sup_templates'!I14)),IF(NOT(ISBLANK('2 sup_templates'!I13)),'2 sup_templates'!I14/'2 sup_templates'!I13-1,""),"")</f>
        <v/>
      </c>
      <c r="J14" s="913" t="str">
        <f>IF(NOT(ISBLANK('2 sup_templates'!J14)),IF(NOT(ISBLANK('2 sup_templates'!J13)),'2 sup_templates'!J14/'2 sup_templates'!J13-1,""),"")</f>
        <v/>
      </c>
      <c r="K14" s="911" t="str">
        <f>IF(NOT(ISBLANK('2 sup_templates'!K14)),IF(NOT(ISBLANK('2 sup_templates'!K13)),'2 sup_templates'!K14/'2 sup_templates'!K13-1,""),"")</f>
        <v/>
      </c>
      <c r="L14" s="913" t="str">
        <f>IF(NOT(ISBLANK('2 sup_templates'!L14)),IF(NOT(ISBLANK('2 sup_templates'!L13)),'2 sup_templates'!L14/'2 sup_templates'!L13-1,""),"")</f>
        <v/>
      </c>
      <c r="M14" s="911" t="str">
        <f>IF(NOT(ISBLANK('2 sup_templates'!M14)),IF(NOT(ISBLANK('2 sup_templates'!M13)),'2 sup_templates'!M14/'2 sup_templates'!M13-1,""),"")</f>
        <v/>
      </c>
      <c r="N14" s="913" t="str">
        <f>IF(NOT(ISBLANK('2 sup_templates'!N14)),IF(NOT(ISBLANK('2 sup_templates'!N13)),'2 sup_templates'!N14/'2 sup_templates'!N13-1,""),"")</f>
        <v/>
      </c>
      <c r="O14" s="911" t="str">
        <f>IF(NOT(ISBLANK('2 sup_templates'!O14)),IF(NOT(ISBLANK('2 sup_templates'!O13)),'2 sup_templates'!O14/'2 sup_templates'!O13-1,""),"")</f>
        <v/>
      </c>
      <c r="P14" s="913" t="str">
        <f>IF(NOT(ISBLANK('2 sup_templates'!P14)),IF(NOT(ISBLANK('2 sup_templates'!P13)),'2 sup_templates'!P14/'2 sup_templates'!P13-1,""),"")</f>
        <v/>
      </c>
      <c r="Q14" s="911" t="str">
        <f>IF(NOT(ISBLANK('2 sup_templates'!Q14)),IF(NOT(ISBLANK('2 sup_templates'!Q13)),'2 sup_templates'!Q14/'2 sup_templates'!Q13-1,""),"")</f>
        <v/>
      </c>
      <c r="R14" s="913" t="str">
        <f>IF(NOT(ISBLANK('2 sup_templates'!R14)),IF(NOT(ISBLANK('2 sup_templates'!R13)),'2 sup_templates'!R14/'2 sup_templates'!R13-1,""),"")</f>
        <v/>
      </c>
      <c r="S14" s="704"/>
      <c r="T14" s="107">
        <v>2005</v>
      </c>
      <c r="U14" s="151" t="str">
        <f>IF(NOT(ISBLANK('2 sup_templates'!U14)),IF(NOT(ISBLANK('2 sup_templates'!U13)),'2 sup_templates'!U14/'2 sup_templates'!U13-1,""),"")</f>
        <v/>
      </c>
      <c r="V14" s="154" t="str">
        <f>IF(NOT(ISBLANK('2 sup_templates'!V14)),IF(NOT(ISBLANK('2 sup_templates'!V13)),'2 sup_templates'!V14/'2 sup_templates'!V13-1,""),"")</f>
        <v/>
      </c>
      <c r="W14" s="151" t="str">
        <f>IF(NOT(ISBLANK('2 sup_templates'!W14)),IF(NOT(ISBLANK('2 sup_templates'!W13)),'2 sup_templates'!W14/'2 sup_templates'!W13-1,""),"")</f>
        <v/>
      </c>
      <c r="X14" s="154" t="str">
        <f>IF(NOT(ISBLANK('2 sup_templates'!X14)),IF(NOT(ISBLANK('2 sup_templates'!X13)),'2 sup_templates'!X14/'2 sup_templates'!X13-1,""),"")</f>
        <v/>
      </c>
      <c r="Y14" s="151" t="str">
        <f>IF(NOT(ISBLANK('2 sup_templates'!Y14)),IF(NOT(ISBLANK('2 sup_templates'!Y13)),'2 sup_templates'!Y14/'2 sup_templates'!Y13-1,""),"")</f>
        <v/>
      </c>
      <c r="Z14" s="154" t="str">
        <f>IF(NOT(ISBLANK('2 sup_templates'!Z14)),IF(NOT(ISBLANK('2 sup_templates'!Z13)),'2 sup_templates'!Z14/'2 sup_templates'!Z13-1,""),"")</f>
        <v/>
      </c>
      <c r="AA14" s="151" t="str">
        <f>IF(NOT(ISBLANK('2 sup_templates'!AA14)),IF(NOT(ISBLANK('2 sup_templates'!AA13)),'2 sup_templates'!AA14/'2 sup_templates'!AA13-1,""),"")</f>
        <v/>
      </c>
      <c r="AB14" s="154" t="str">
        <f>IF(NOT(ISBLANK('2 sup_templates'!AB14)),IF(NOT(ISBLANK('2 sup_templates'!AB13)),'2 sup_templates'!AB14/'2 sup_templates'!AB13-1,""),"")</f>
        <v/>
      </c>
      <c r="AC14" s="704"/>
      <c r="AD14" s="107">
        <v>2005</v>
      </c>
      <c r="AE14" s="151" t="str">
        <f>IF(NOT(ISBLANK('2 sup_templates'!AE14)),IF(NOT(ISBLANK('2 sup_templates'!AE13)),'2 sup_templates'!AE14/'2 sup_templates'!AE13-1,""),"")</f>
        <v/>
      </c>
      <c r="AF14" s="154" t="str">
        <f>IF(NOT(ISBLANK('2 sup_templates'!AF14)),IF(NOT(ISBLANK('2 sup_templates'!AF13)),'2 sup_templates'!AF14/'2 sup_templates'!AF13-1,""),"")</f>
        <v/>
      </c>
      <c r="AG14" s="151" t="str">
        <f>IF(NOT(ISBLANK('2 sup_templates'!AG14)),IF(NOT(ISBLANK('2 sup_templates'!AG13)),'2 sup_templates'!AG14/'2 sup_templates'!AG13-1,""),"")</f>
        <v/>
      </c>
      <c r="AH14" s="154" t="str">
        <f>IF(NOT(ISBLANK('2 sup_templates'!AH14)),IF(NOT(ISBLANK('2 sup_templates'!AH13)),'2 sup_templates'!AH14/'2 sup_templates'!AH13-1,""),"")</f>
        <v/>
      </c>
      <c r="AI14" s="151" t="str">
        <f>IF(NOT(ISBLANK('2 sup_templates'!AI14)),IF(NOT(ISBLANK('2 sup_templates'!AI13)),'2 sup_templates'!AI14/'2 sup_templates'!AI13-1,""),"")</f>
        <v/>
      </c>
      <c r="AJ14" s="154" t="str">
        <f>IF(NOT(ISBLANK('2 sup_templates'!AJ14)),IF(NOT(ISBLANK('2 sup_templates'!AJ13)),'2 sup_templates'!AJ14/'2 sup_templates'!AJ13-1,""),"")</f>
        <v/>
      </c>
      <c r="AK14" s="151" t="str">
        <f>IF(NOT(ISBLANK('2 sup_templates'!AK14)),IF(NOT(ISBLANK('2 sup_templates'!AK13)),'2 sup_templates'!AK14/'2 sup_templates'!AK13-1,""),"")</f>
        <v/>
      </c>
      <c r="AL14" s="154" t="str">
        <f>IF(NOT(ISBLANK('2 sup_templates'!AL14)),IF(NOT(ISBLANK('2 sup_templates'!AL13)),'2 sup_templates'!AL14/'2 sup_templates'!AL13-1,""),"")</f>
        <v/>
      </c>
      <c r="AM14" s="151" t="str">
        <f>IF(NOT(ISBLANK('2 sup_templates'!AM14)),IF(NOT(ISBLANK('2 sup_templates'!AM13)),'2 sup_templates'!AM14/'2 sup_templates'!AM13-1,""),"")</f>
        <v/>
      </c>
      <c r="AN14" s="154" t="str">
        <f>IF(NOT(ISBLANK('2 sup_templates'!AN14)),IF(NOT(ISBLANK('2 sup_templates'!AN13)),'2 sup_templates'!AN14/'2 sup_templates'!AN13-1,""),"")</f>
        <v/>
      </c>
      <c r="AO14" s="151" t="str">
        <f>IF(NOT(ISBLANK('2 sup_templates'!AO14)),IF(NOT(ISBLANK('2 sup_templates'!AO13)),'2 sup_templates'!AO14/'2 sup_templates'!AO13-1,""),"")</f>
        <v/>
      </c>
      <c r="AP14" s="154" t="str">
        <f>IF(NOT(ISBLANK('2 sup_templates'!AP14)),IF(NOT(ISBLANK('2 sup_templates'!AP13)),'2 sup_templates'!AP14/'2 sup_templates'!AP13-1,""),"")</f>
        <v/>
      </c>
      <c r="AQ14" s="151" t="str">
        <f>IF(NOT(ISBLANK('2 sup_templates'!AQ14)),IF(NOT(ISBLANK('2 sup_templates'!AQ13)),'2 sup_templates'!AQ14/'2 sup_templates'!AQ13-1,""),"")</f>
        <v/>
      </c>
      <c r="AR14" s="154" t="str">
        <f>IF(NOT(ISBLANK('2 sup_templates'!AR14)),IF(NOT(ISBLANK('2 sup_templates'!AR13)),'2 sup_templates'!AR14/'2 sup_templates'!AR13-1,""),"")</f>
        <v/>
      </c>
      <c r="AS14" s="151" t="str">
        <f>IF(NOT(ISBLANK('2 sup_templates'!AS14)),IF(NOT(ISBLANK('2 sup_templates'!AS13)),'2 sup_templates'!AS14/'2 sup_templates'!AS13-1,""),"")</f>
        <v/>
      </c>
      <c r="AT14" s="154" t="str">
        <f>IF(NOT(ISBLANK('2 sup_templates'!AT14)),IF(NOT(ISBLANK('2 sup_templates'!AT13)),'2 sup_templates'!AT14/'2 sup_templates'!AT13-1,""),"")</f>
        <v/>
      </c>
      <c r="AU14" s="151" t="str">
        <f>IF(NOT(ISBLANK('2 sup_templates'!AU14)),IF(NOT(ISBLANK('2 sup_templates'!AU13)),'2 sup_templates'!AU14/'2 sup_templates'!AU13-1,""),"")</f>
        <v/>
      </c>
      <c r="AV14" s="155" t="str">
        <f>IF(NOT(ISBLANK('2 sup_templates'!AV14)),IF(NOT(ISBLANK('2 sup_templates'!AV13)),'2 sup_templates'!AV14/'2 sup_templates'!AV13-1,""),"")</f>
        <v/>
      </c>
      <c r="AW14" s="168" t="str">
        <f>IF(NOT(ISBLANK('2 sup_templates'!AW14)),IF(NOT(ISBLANK('2 sup_templates'!AW13)),'2 sup_templates'!AW14/'2 sup_templates'!AW13-1,""),"")</f>
        <v/>
      </c>
      <c r="AX14" s="154" t="str">
        <f>IF(NOT(ISBLANK('2 sup_templates'!AX14)),IF(NOT(ISBLANK('2 sup_templates'!AX13)),'2 sup_templates'!AX14/'2 sup_templates'!AX13-1,""),"")</f>
        <v/>
      </c>
      <c r="AY14" s="151" t="str">
        <f>IF(NOT(ISBLANK('2 sup_templates'!AY14)),IF(NOT(ISBLANK('2 sup_templates'!AY13)),'2 sup_templates'!AY14/'2 sup_templates'!AY13-1,""),"")</f>
        <v/>
      </c>
      <c r="AZ14" s="154" t="str">
        <f>IF(NOT(ISBLANK('2 sup_templates'!AZ14)),IF(NOT(ISBLANK('2 sup_templates'!AZ13)),'2 sup_templates'!AZ14/'2 sup_templates'!AZ13-1,""),"")</f>
        <v/>
      </c>
      <c r="BA14" s="14"/>
    </row>
    <row r="15" spans="1:60" s="2" customFormat="1" x14ac:dyDescent="0.2">
      <c r="A15" s="6"/>
      <c r="B15" s="107">
        <v>2006</v>
      </c>
      <c r="C15" s="911" t="str">
        <f>IF(NOT(ISBLANK('2 sup_templates'!C15)),IF(NOT(ISBLANK('2 sup_templates'!C14)),'2 sup_templates'!C15/'2 sup_templates'!C14-1,""),"")</f>
        <v/>
      </c>
      <c r="D15" s="913" t="str">
        <f>IF(NOT(ISBLANK('2 sup_templates'!D15)),IF(NOT(ISBLANK('2 sup_templates'!D14)),'2 sup_templates'!D15/'2 sup_templates'!D14-1,""),"")</f>
        <v/>
      </c>
      <c r="E15" s="911" t="str">
        <f>IF(NOT(ISBLANK('2 sup_templates'!E15)),IF(NOT(ISBLANK('2 sup_templates'!E14)),'2 sup_templates'!E15/'2 sup_templates'!E14-1,""),"")</f>
        <v/>
      </c>
      <c r="F15" s="913" t="str">
        <f>IF(NOT(ISBLANK('2 sup_templates'!F15)),IF(NOT(ISBLANK('2 sup_templates'!F14)),'2 sup_templates'!F15/'2 sup_templates'!F14-1,""),"")</f>
        <v/>
      </c>
      <c r="G15" s="911" t="str">
        <f>IF(NOT(ISBLANK('2 sup_templates'!G15)),IF(NOT(ISBLANK('2 sup_templates'!G14)),'2 sup_templates'!G15/'2 sup_templates'!G14-1,""),"")</f>
        <v/>
      </c>
      <c r="H15" s="913" t="str">
        <f>IF(NOT(ISBLANK('2 sup_templates'!H15)),IF(NOT(ISBLANK('2 sup_templates'!H14)),'2 sup_templates'!H15/'2 sup_templates'!H14-1,""),"")</f>
        <v/>
      </c>
      <c r="I15" s="911" t="str">
        <f>IF(NOT(ISBLANK('2 sup_templates'!I15)),IF(NOT(ISBLANK('2 sup_templates'!I14)),'2 sup_templates'!I15/'2 sup_templates'!I14-1,""),"")</f>
        <v/>
      </c>
      <c r="J15" s="913" t="str">
        <f>IF(NOT(ISBLANK('2 sup_templates'!J15)),IF(NOT(ISBLANK('2 sup_templates'!J14)),'2 sup_templates'!J15/'2 sup_templates'!J14-1,""),"")</f>
        <v/>
      </c>
      <c r="K15" s="911" t="str">
        <f>IF(NOT(ISBLANK('2 sup_templates'!K15)),IF(NOT(ISBLANK('2 sup_templates'!K14)),'2 sup_templates'!K15/'2 sup_templates'!K14-1,""),"")</f>
        <v/>
      </c>
      <c r="L15" s="913" t="str">
        <f>IF(NOT(ISBLANK('2 sup_templates'!L15)),IF(NOT(ISBLANK('2 sup_templates'!L14)),'2 sup_templates'!L15/'2 sup_templates'!L14-1,""),"")</f>
        <v/>
      </c>
      <c r="M15" s="911" t="str">
        <f>IF(NOT(ISBLANK('2 sup_templates'!M15)),IF(NOT(ISBLANK('2 sup_templates'!M14)),'2 sup_templates'!M15/'2 sup_templates'!M14-1,""),"")</f>
        <v/>
      </c>
      <c r="N15" s="913" t="str">
        <f>IF(NOT(ISBLANK('2 sup_templates'!N15)),IF(NOT(ISBLANK('2 sup_templates'!N14)),'2 sup_templates'!N15/'2 sup_templates'!N14-1,""),"")</f>
        <v/>
      </c>
      <c r="O15" s="911" t="str">
        <f>IF(NOT(ISBLANK('2 sup_templates'!O15)),IF(NOT(ISBLANK('2 sup_templates'!O14)),'2 sup_templates'!O15/'2 sup_templates'!O14-1,""),"")</f>
        <v/>
      </c>
      <c r="P15" s="913" t="str">
        <f>IF(NOT(ISBLANK('2 sup_templates'!P15)),IF(NOT(ISBLANK('2 sup_templates'!P14)),'2 sup_templates'!P15/'2 sup_templates'!P14-1,""),"")</f>
        <v/>
      </c>
      <c r="Q15" s="911" t="str">
        <f>IF(NOT(ISBLANK('2 sup_templates'!Q15)),IF(NOT(ISBLANK('2 sup_templates'!Q14)),'2 sup_templates'!Q15/'2 sup_templates'!Q14-1,""),"")</f>
        <v/>
      </c>
      <c r="R15" s="913" t="str">
        <f>IF(NOT(ISBLANK('2 sup_templates'!R15)),IF(NOT(ISBLANK('2 sup_templates'!R14)),'2 sup_templates'!R15/'2 sup_templates'!R14-1,""),"")</f>
        <v/>
      </c>
      <c r="S15" s="704"/>
      <c r="T15" s="107">
        <v>2006</v>
      </c>
      <c r="U15" s="151" t="str">
        <f>IF(NOT(ISBLANK('2 sup_templates'!U15)),IF(NOT(ISBLANK('2 sup_templates'!U14)),'2 sup_templates'!U15/'2 sup_templates'!U14-1,""),"")</f>
        <v/>
      </c>
      <c r="V15" s="154" t="str">
        <f>IF(NOT(ISBLANK('2 sup_templates'!V15)),IF(NOT(ISBLANK('2 sup_templates'!V14)),'2 sup_templates'!V15/'2 sup_templates'!V14-1,""),"")</f>
        <v/>
      </c>
      <c r="W15" s="151" t="str">
        <f>IF(NOT(ISBLANK('2 sup_templates'!W15)),IF(NOT(ISBLANK('2 sup_templates'!W14)),'2 sup_templates'!W15/'2 sup_templates'!W14-1,""),"")</f>
        <v/>
      </c>
      <c r="X15" s="154" t="str">
        <f>IF(NOT(ISBLANK('2 sup_templates'!X15)),IF(NOT(ISBLANK('2 sup_templates'!X14)),'2 sup_templates'!X15/'2 sup_templates'!X14-1,""),"")</f>
        <v/>
      </c>
      <c r="Y15" s="151" t="str">
        <f>IF(NOT(ISBLANK('2 sup_templates'!Y15)),IF(NOT(ISBLANK('2 sup_templates'!Y14)),'2 sup_templates'!Y15/'2 sup_templates'!Y14-1,""),"")</f>
        <v/>
      </c>
      <c r="Z15" s="154" t="str">
        <f>IF(NOT(ISBLANK('2 sup_templates'!Z15)),IF(NOT(ISBLANK('2 sup_templates'!Z14)),'2 sup_templates'!Z15/'2 sup_templates'!Z14-1,""),"")</f>
        <v/>
      </c>
      <c r="AA15" s="151" t="str">
        <f>IF(NOT(ISBLANK('2 sup_templates'!AA15)),IF(NOT(ISBLANK('2 sup_templates'!AA14)),'2 sup_templates'!AA15/'2 sup_templates'!AA14-1,""),"")</f>
        <v/>
      </c>
      <c r="AB15" s="154" t="str">
        <f>IF(NOT(ISBLANK('2 sup_templates'!AB15)),IF(NOT(ISBLANK('2 sup_templates'!AB14)),'2 sup_templates'!AB15/'2 sup_templates'!AB14-1,""),"")</f>
        <v/>
      </c>
      <c r="AC15" s="704"/>
      <c r="AD15" s="107">
        <v>2006</v>
      </c>
      <c r="AE15" s="151" t="str">
        <f>IF(NOT(ISBLANK('2 sup_templates'!AE15)),IF(NOT(ISBLANK('2 sup_templates'!AE14)),'2 sup_templates'!AE15/'2 sup_templates'!AE14-1,""),"")</f>
        <v/>
      </c>
      <c r="AF15" s="154" t="str">
        <f>IF(NOT(ISBLANK('2 sup_templates'!AF15)),IF(NOT(ISBLANK('2 sup_templates'!AF14)),'2 sup_templates'!AF15/'2 sup_templates'!AF14-1,""),"")</f>
        <v/>
      </c>
      <c r="AG15" s="151" t="str">
        <f>IF(NOT(ISBLANK('2 sup_templates'!AG15)),IF(NOT(ISBLANK('2 sup_templates'!AG14)),'2 sup_templates'!AG15/'2 sup_templates'!AG14-1,""),"")</f>
        <v/>
      </c>
      <c r="AH15" s="154" t="str">
        <f>IF(NOT(ISBLANK('2 sup_templates'!AH15)),IF(NOT(ISBLANK('2 sup_templates'!AH14)),'2 sup_templates'!AH15/'2 sup_templates'!AH14-1,""),"")</f>
        <v/>
      </c>
      <c r="AI15" s="151" t="str">
        <f>IF(NOT(ISBLANK('2 sup_templates'!AI15)),IF(NOT(ISBLANK('2 sup_templates'!AI14)),'2 sup_templates'!AI15/'2 sup_templates'!AI14-1,""),"")</f>
        <v/>
      </c>
      <c r="AJ15" s="154" t="str">
        <f>IF(NOT(ISBLANK('2 sup_templates'!AJ15)),IF(NOT(ISBLANK('2 sup_templates'!AJ14)),'2 sup_templates'!AJ15/'2 sup_templates'!AJ14-1,""),"")</f>
        <v/>
      </c>
      <c r="AK15" s="151" t="str">
        <f>IF(NOT(ISBLANK('2 sup_templates'!AK15)),IF(NOT(ISBLANK('2 sup_templates'!AK14)),'2 sup_templates'!AK15/'2 sup_templates'!AK14-1,""),"")</f>
        <v/>
      </c>
      <c r="AL15" s="154" t="str">
        <f>IF(NOT(ISBLANK('2 sup_templates'!AL15)),IF(NOT(ISBLANK('2 sup_templates'!AL14)),'2 sup_templates'!AL15/'2 sup_templates'!AL14-1,""),"")</f>
        <v/>
      </c>
      <c r="AM15" s="151" t="str">
        <f>IF(NOT(ISBLANK('2 sup_templates'!AM15)),IF(NOT(ISBLANK('2 sup_templates'!AM14)),'2 sup_templates'!AM15/'2 sup_templates'!AM14-1,""),"")</f>
        <v/>
      </c>
      <c r="AN15" s="154" t="str">
        <f>IF(NOT(ISBLANK('2 sup_templates'!AN15)),IF(NOT(ISBLANK('2 sup_templates'!AN14)),'2 sup_templates'!AN15/'2 sup_templates'!AN14-1,""),"")</f>
        <v/>
      </c>
      <c r="AO15" s="151" t="str">
        <f>IF(NOT(ISBLANK('2 sup_templates'!AO15)),IF(NOT(ISBLANK('2 sup_templates'!AO14)),'2 sup_templates'!AO15/'2 sup_templates'!AO14-1,""),"")</f>
        <v/>
      </c>
      <c r="AP15" s="154" t="str">
        <f>IF(NOT(ISBLANK('2 sup_templates'!AP15)),IF(NOT(ISBLANK('2 sup_templates'!AP14)),'2 sup_templates'!AP15/'2 sup_templates'!AP14-1,""),"")</f>
        <v/>
      </c>
      <c r="AQ15" s="151" t="str">
        <f>IF(NOT(ISBLANK('2 sup_templates'!AQ15)),IF(NOT(ISBLANK('2 sup_templates'!AQ14)),'2 sup_templates'!AQ15/'2 sup_templates'!AQ14-1,""),"")</f>
        <v/>
      </c>
      <c r="AR15" s="154" t="str">
        <f>IF(NOT(ISBLANK('2 sup_templates'!AR15)),IF(NOT(ISBLANK('2 sup_templates'!AR14)),'2 sup_templates'!AR15/'2 sup_templates'!AR14-1,""),"")</f>
        <v/>
      </c>
      <c r="AS15" s="151" t="str">
        <f>IF(NOT(ISBLANK('2 sup_templates'!AS15)),IF(NOT(ISBLANK('2 sup_templates'!AS14)),'2 sup_templates'!AS15/'2 sup_templates'!AS14-1,""),"")</f>
        <v/>
      </c>
      <c r="AT15" s="154" t="str">
        <f>IF(NOT(ISBLANK('2 sup_templates'!AT15)),IF(NOT(ISBLANK('2 sup_templates'!AT14)),'2 sup_templates'!AT15/'2 sup_templates'!AT14-1,""),"")</f>
        <v/>
      </c>
      <c r="AU15" s="151" t="str">
        <f>IF(NOT(ISBLANK('2 sup_templates'!AU15)),IF(NOT(ISBLANK('2 sup_templates'!AU14)),'2 sup_templates'!AU15/'2 sup_templates'!AU14-1,""),"")</f>
        <v/>
      </c>
      <c r="AV15" s="155" t="str">
        <f>IF(NOT(ISBLANK('2 sup_templates'!AV15)),IF(NOT(ISBLANK('2 sup_templates'!AV14)),'2 sup_templates'!AV15/'2 sup_templates'!AV14-1,""),"")</f>
        <v/>
      </c>
      <c r="AW15" s="168" t="str">
        <f>IF(NOT(ISBLANK('2 sup_templates'!AW15)),IF(NOT(ISBLANK('2 sup_templates'!AW14)),'2 sup_templates'!AW15/'2 sup_templates'!AW14-1,""),"")</f>
        <v/>
      </c>
      <c r="AX15" s="154" t="str">
        <f>IF(NOT(ISBLANK('2 sup_templates'!AX15)),IF(NOT(ISBLANK('2 sup_templates'!AX14)),'2 sup_templates'!AX15/'2 sup_templates'!AX14-1,""),"")</f>
        <v/>
      </c>
      <c r="AY15" s="151" t="str">
        <f>IF(NOT(ISBLANK('2 sup_templates'!AY15)),IF(NOT(ISBLANK('2 sup_templates'!AY14)),'2 sup_templates'!AY15/'2 sup_templates'!AY14-1,""),"")</f>
        <v/>
      </c>
      <c r="AZ15" s="154" t="str">
        <f>IF(NOT(ISBLANK('2 sup_templates'!AZ15)),IF(NOT(ISBLANK('2 sup_templates'!AZ14)),'2 sup_templates'!AZ15/'2 sup_templates'!AZ14-1,""),"")</f>
        <v/>
      </c>
      <c r="BA15" s="14"/>
    </row>
    <row r="16" spans="1:60" s="2" customFormat="1" x14ac:dyDescent="0.2">
      <c r="A16" s="6" t="s">
        <v>335</v>
      </c>
      <c r="B16" s="107">
        <v>2007</v>
      </c>
      <c r="C16" s="911" t="str">
        <f>IF(NOT(ISBLANK('2 sup_templates'!C16)),IF(NOT(ISBLANK('2 sup_templates'!C15)),'2 sup_templates'!C16/'2 sup_templates'!C15-1,""),"")</f>
        <v/>
      </c>
      <c r="D16" s="913" t="str">
        <f>IF(NOT(ISBLANK('2 sup_templates'!D16)),IF(NOT(ISBLANK('2 sup_templates'!D15)),'2 sup_templates'!D16/'2 sup_templates'!D15-1,""),"")</f>
        <v/>
      </c>
      <c r="E16" s="911" t="str">
        <f>IF(NOT(ISBLANK('2 sup_templates'!E16)),IF(NOT(ISBLANK('2 sup_templates'!E15)),'2 sup_templates'!E16/'2 sup_templates'!E15-1,""),"")</f>
        <v/>
      </c>
      <c r="F16" s="913" t="str">
        <f>IF(NOT(ISBLANK('2 sup_templates'!F16)),IF(NOT(ISBLANK('2 sup_templates'!F15)),'2 sup_templates'!F16/'2 sup_templates'!F15-1,""),"")</f>
        <v/>
      </c>
      <c r="G16" s="911" t="str">
        <f>IF(NOT(ISBLANK('2 sup_templates'!G16)),IF(NOT(ISBLANK('2 sup_templates'!G15)),'2 sup_templates'!G16/'2 sup_templates'!G15-1,""),"")</f>
        <v/>
      </c>
      <c r="H16" s="913" t="str">
        <f>IF(NOT(ISBLANK('2 sup_templates'!H16)),IF(NOT(ISBLANK('2 sup_templates'!H15)),'2 sup_templates'!H16/'2 sup_templates'!H15-1,""),"")</f>
        <v/>
      </c>
      <c r="I16" s="911" t="str">
        <f>IF(NOT(ISBLANK('2 sup_templates'!I16)),IF(NOT(ISBLANK('2 sup_templates'!I15)),'2 sup_templates'!I16/'2 sup_templates'!I15-1,""),"")</f>
        <v/>
      </c>
      <c r="J16" s="913" t="str">
        <f>IF(NOT(ISBLANK('2 sup_templates'!J16)),IF(NOT(ISBLANK('2 sup_templates'!J15)),'2 sup_templates'!J16/'2 sup_templates'!J15-1,""),"")</f>
        <v/>
      </c>
      <c r="K16" s="911" t="str">
        <f>IF(NOT(ISBLANK('2 sup_templates'!K16)),IF(NOT(ISBLANK('2 sup_templates'!K15)),'2 sup_templates'!K16/'2 sup_templates'!K15-1,""),"")</f>
        <v/>
      </c>
      <c r="L16" s="913" t="str">
        <f>IF(NOT(ISBLANK('2 sup_templates'!L16)),IF(NOT(ISBLANK('2 sup_templates'!L15)),'2 sup_templates'!L16/'2 sup_templates'!L15-1,""),"")</f>
        <v/>
      </c>
      <c r="M16" s="911" t="str">
        <f>IF(NOT(ISBLANK('2 sup_templates'!M16)),IF(NOT(ISBLANK('2 sup_templates'!M15)),'2 sup_templates'!M16/'2 sup_templates'!M15-1,""),"")</f>
        <v/>
      </c>
      <c r="N16" s="913" t="str">
        <f>IF(NOT(ISBLANK('2 sup_templates'!N16)),IF(NOT(ISBLANK('2 sup_templates'!N15)),'2 sup_templates'!N16/'2 sup_templates'!N15-1,""),"")</f>
        <v/>
      </c>
      <c r="O16" s="911" t="str">
        <f>IF(NOT(ISBLANK('2 sup_templates'!O16)),IF(NOT(ISBLANK('2 sup_templates'!O15)),'2 sup_templates'!O16/'2 sup_templates'!O15-1,""),"")</f>
        <v/>
      </c>
      <c r="P16" s="913" t="str">
        <f>IF(NOT(ISBLANK('2 sup_templates'!P16)),IF(NOT(ISBLANK('2 sup_templates'!P15)),'2 sup_templates'!P16/'2 sup_templates'!P15-1,""),"")</f>
        <v/>
      </c>
      <c r="Q16" s="911" t="str">
        <f>IF(NOT(ISBLANK('2 sup_templates'!Q16)),IF(NOT(ISBLANK('2 sup_templates'!Q15)),'2 sup_templates'!Q16/'2 sup_templates'!Q15-1,""),"")</f>
        <v/>
      </c>
      <c r="R16" s="913" t="str">
        <f>IF(NOT(ISBLANK('2 sup_templates'!R16)),IF(NOT(ISBLANK('2 sup_templates'!R15)),'2 sup_templates'!R16/'2 sup_templates'!R15-1,""),"")</f>
        <v/>
      </c>
      <c r="S16" s="704"/>
      <c r="T16" s="107">
        <v>2007</v>
      </c>
      <c r="U16" s="151" t="str">
        <f>IF(NOT(ISBLANK('2 sup_templates'!U16)),IF(NOT(ISBLANK('2 sup_templates'!U15)),'2 sup_templates'!U16/'2 sup_templates'!U15-1,""),"")</f>
        <v/>
      </c>
      <c r="V16" s="154" t="str">
        <f>IF(NOT(ISBLANK('2 sup_templates'!V16)),IF(NOT(ISBLANK('2 sup_templates'!V15)),'2 sup_templates'!V16/'2 sup_templates'!V15-1,""),"")</f>
        <v/>
      </c>
      <c r="W16" s="151" t="str">
        <f>IF(NOT(ISBLANK('2 sup_templates'!W16)),IF(NOT(ISBLANK('2 sup_templates'!W15)),'2 sup_templates'!W16/'2 sup_templates'!W15-1,""),"")</f>
        <v/>
      </c>
      <c r="X16" s="154" t="str">
        <f>IF(NOT(ISBLANK('2 sup_templates'!X16)),IF(NOT(ISBLANK('2 sup_templates'!X15)),'2 sup_templates'!X16/'2 sup_templates'!X15-1,""),"")</f>
        <v/>
      </c>
      <c r="Y16" s="151" t="str">
        <f>IF(NOT(ISBLANK('2 sup_templates'!Y16)),IF(NOT(ISBLANK('2 sup_templates'!Y15)),'2 sup_templates'!Y16/'2 sup_templates'!Y15-1,""),"")</f>
        <v/>
      </c>
      <c r="Z16" s="154" t="str">
        <f>IF(NOT(ISBLANK('2 sup_templates'!Z16)),IF(NOT(ISBLANK('2 sup_templates'!Z15)),'2 sup_templates'!Z16/'2 sup_templates'!Z15-1,""),"")</f>
        <v/>
      </c>
      <c r="AA16" s="151" t="str">
        <f>IF(NOT(ISBLANK('2 sup_templates'!AA16)),IF(NOT(ISBLANK('2 sup_templates'!AA15)),'2 sup_templates'!AA16/'2 sup_templates'!AA15-1,""),"")</f>
        <v/>
      </c>
      <c r="AB16" s="154" t="str">
        <f>IF(NOT(ISBLANK('2 sup_templates'!AB16)),IF(NOT(ISBLANK('2 sup_templates'!AB15)),'2 sup_templates'!AB16/'2 sup_templates'!AB15-1,""),"")</f>
        <v/>
      </c>
      <c r="AC16" s="704"/>
      <c r="AD16" s="107">
        <v>2007</v>
      </c>
      <c r="AE16" s="151" t="str">
        <f>IF(NOT(ISBLANK('2 sup_templates'!AE16)),IF(NOT(ISBLANK('2 sup_templates'!AE15)),'2 sup_templates'!AE16/'2 sup_templates'!AE15-1,""),"")</f>
        <v/>
      </c>
      <c r="AF16" s="154" t="str">
        <f>IF(NOT(ISBLANK('2 sup_templates'!AF16)),IF(NOT(ISBLANK('2 sup_templates'!AF15)),'2 sup_templates'!AF16/'2 sup_templates'!AF15-1,""),"")</f>
        <v/>
      </c>
      <c r="AG16" s="151" t="str">
        <f>IF(NOT(ISBLANK('2 sup_templates'!AG16)),IF(NOT(ISBLANK('2 sup_templates'!AG15)),'2 sup_templates'!AG16/'2 sup_templates'!AG15-1,""),"")</f>
        <v/>
      </c>
      <c r="AH16" s="154" t="str">
        <f>IF(NOT(ISBLANK('2 sup_templates'!AH16)),IF(NOT(ISBLANK('2 sup_templates'!AH15)),'2 sup_templates'!AH16/'2 sup_templates'!AH15-1,""),"")</f>
        <v/>
      </c>
      <c r="AI16" s="151" t="str">
        <f>IF(NOT(ISBLANK('2 sup_templates'!AI16)),IF(NOT(ISBLANK('2 sup_templates'!AI15)),'2 sup_templates'!AI16/'2 sup_templates'!AI15-1,""),"")</f>
        <v/>
      </c>
      <c r="AJ16" s="154" t="str">
        <f>IF(NOT(ISBLANK('2 sup_templates'!AJ16)),IF(NOT(ISBLANK('2 sup_templates'!AJ15)),'2 sup_templates'!AJ16/'2 sup_templates'!AJ15-1,""),"")</f>
        <v/>
      </c>
      <c r="AK16" s="151" t="str">
        <f>IF(NOT(ISBLANK('2 sup_templates'!AK16)),IF(NOT(ISBLANK('2 sup_templates'!AK15)),'2 sup_templates'!AK16/'2 sup_templates'!AK15-1,""),"")</f>
        <v/>
      </c>
      <c r="AL16" s="154" t="str">
        <f>IF(NOT(ISBLANK('2 sup_templates'!AL16)),IF(NOT(ISBLANK('2 sup_templates'!AL15)),'2 sup_templates'!AL16/'2 sup_templates'!AL15-1,""),"")</f>
        <v/>
      </c>
      <c r="AM16" s="151" t="str">
        <f>IF(NOT(ISBLANK('2 sup_templates'!AM16)),IF(NOT(ISBLANK('2 sup_templates'!AM15)),'2 sup_templates'!AM16/'2 sup_templates'!AM15-1,""),"")</f>
        <v/>
      </c>
      <c r="AN16" s="154" t="str">
        <f>IF(NOT(ISBLANK('2 sup_templates'!AN16)),IF(NOT(ISBLANK('2 sup_templates'!AN15)),'2 sup_templates'!AN16/'2 sup_templates'!AN15-1,""),"")</f>
        <v/>
      </c>
      <c r="AO16" s="151" t="str">
        <f>IF(NOT(ISBLANK('2 sup_templates'!AO16)),IF(NOT(ISBLANK('2 sup_templates'!AO15)),'2 sup_templates'!AO16/'2 sup_templates'!AO15-1,""),"")</f>
        <v/>
      </c>
      <c r="AP16" s="154" t="str">
        <f>IF(NOT(ISBLANK('2 sup_templates'!AP16)),IF(NOT(ISBLANK('2 sup_templates'!AP15)),'2 sup_templates'!AP16/'2 sup_templates'!AP15-1,""),"")</f>
        <v/>
      </c>
      <c r="AQ16" s="151" t="str">
        <f>IF(NOT(ISBLANK('2 sup_templates'!AQ16)),IF(NOT(ISBLANK('2 sup_templates'!AQ15)),'2 sup_templates'!AQ16/'2 sup_templates'!AQ15-1,""),"")</f>
        <v/>
      </c>
      <c r="AR16" s="154" t="str">
        <f>IF(NOT(ISBLANK('2 sup_templates'!AR16)),IF(NOT(ISBLANK('2 sup_templates'!AR15)),'2 sup_templates'!AR16/'2 sup_templates'!AR15-1,""),"")</f>
        <v/>
      </c>
      <c r="AS16" s="151" t="str">
        <f>IF(NOT(ISBLANK('2 sup_templates'!AS16)),IF(NOT(ISBLANK('2 sup_templates'!AS15)),'2 sup_templates'!AS16/'2 sup_templates'!AS15-1,""),"")</f>
        <v/>
      </c>
      <c r="AT16" s="154" t="str">
        <f>IF(NOT(ISBLANK('2 sup_templates'!AT16)),IF(NOT(ISBLANK('2 sup_templates'!AT15)),'2 sup_templates'!AT16/'2 sup_templates'!AT15-1,""),"")</f>
        <v/>
      </c>
      <c r="AU16" s="151" t="str">
        <f>IF(NOT(ISBLANK('2 sup_templates'!AU16)),IF(NOT(ISBLANK('2 sup_templates'!AU15)),'2 sup_templates'!AU16/'2 sup_templates'!AU15-1,""),"")</f>
        <v/>
      </c>
      <c r="AV16" s="155" t="str">
        <f>IF(NOT(ISBLANK('2 sup_templates'!AV16)),IF(NOT(ISBLANK('2 sup_templates'!AV15)),'2 sup_templates'!AV16/'2 sup_templates'!AV15-1,""),"")</f>
        <v/>
      </c>
      <c r="AW16" s="168" t="str">
        <f>IF(NOT(ISBLANK('2 sup_templates'!AW16)),IF(NOT(ISBLANK('2 sup_templates'!AW15)),'2 sup_templates'!AW16/'2 sup_templates'!AW15-1,""),"")</f>
        <v/>
      </c>
      <c r="AX16" s="154" t="str">
        <f>IF(NOT(ISBLANK('2 sup_templates'!AX16)),IF(NOT(ISBLANK('2 sup_templates'!AX15)),'2 sup_templates'!AX16/'2 sup_templates'!AX15-1,""),"")</f>
        <v/>
      </c>
      <c r="AY16" s="151" t="str">
        <f>IF(NOT(ISBLANK('2 sup_templates'!AY16)),IF(NOT(ISBLANK('2 sup_templates'!AY15)),'2 sup_templates'!AY16/'2 sup_templates'!AY15-1,""),"")</f>
        <v/>
      </c>
      <c r="AZ16" s="154" t="str">
        <f>IF(NOT(ISBLANK('2 sup_templates'!AZ16)),IF(NOT(ISBLANK('2 sup_templates'!AZ15)),'2 sup_templates'!AZ16/'2 sup_templates'!AZ15-1,""),"")</f>
        <v/>
      </c>
      <c r="BA16" s="14"/>
    </row>
    <row r="17" spans="1:53" s="2" customFormat="1" x14ac:dyDescent="0.2">
      <c r="A17" s="6"/>
      <c r="B17" s="107">
        <v>2008</v>
      </c>
      <c r="C17" s="911" t="str">
        <f>IF(NOT(ISBLANK('2 sup_templates'!C17)),IF(NOT(ISBLANK('2 sup_templates'!C16)),'2 sup_templates'!C17/'2 sup_templates'!C16-1,""),"")</f>
        <v/>
      </c>
      <c r="D17" s="913" t="str">
        <f>IF(NOT(ISBLANK('2 sup_templates'!D17)),IF(NOT(ISBLANK('2 sup_templates'!D16)),'2 sup_templates'!D17/'2 sup_templates'!D16-1,""),"")</f>
        <v/>
      </c>
      <c r="E17" s="911" t="str">
        <f>IF(NOT(ISBLANK('2 sup_templates'!E17)),IF(NOT(ISBLANK('2 sup_templates'!E16)),'2 sup_templates'!E17/'2 sup_templates'!E16-1,""),"")</f>
        <v/>
      </c>
      <c r="F17" s="913" t="str">
        <f>IF(NOT(ISBLANK('2 sup_templates'!F17)),IF(NOT(ISBLANK('2 sup_templates'!F16)),'2 sup_templates'!F17/'2 sup_templates'!F16-1,""),"")</f>
        <v/>
      </c>
      <c r="G17" s="911" t="str">
        <f>IF(NOT(ISBLANK('2 sup_templates'!G17)),IF(NOT(ISBLANK('2 sup_templates'!G16)),'2 sup_templates'!G17/'2 sup_templates'!G16-1,""),"")</f>
        <v/>
      </c>
      <c r="H17" s="913" t="str">
        <f>IF(NOT(ISBLANK('2 sup_templates'!H17)),IF(NOT(ISBLANK('2 sup_templates'!H16)),'2 sup_templates'!H17/'2 sup_templates'!H16-1,""),"")</f>
        <v/>
      </c>
      <c r="I17" s="911" t="str">
        <f>IF(NOT(ISBLANK('2 sup_templates'!I17)),IF(NOT(ISBLANK('2 sup_templates'!I16)),'2 sup_templates'!I17/'2 sup_templates'!I16-1,""),"")</f>
        <v/>
      </c>
      <c r="J17" s="913" t="str">
        <f>IF(NOT(ISBLANK('2 sup_templates'!J17)),IF(NOT(ISBLANK('2 sup_templates'!J16)),'2 sup_templates'!J17/'2 sup_templates'!J16-1,""),"")</f>
        <v/>
      </c>
      <c r="K17" s="911" t="str">
        <f>IF(NOT(ISBLANK('2 sup_templates'!K17)),IF(NOT(ISBLANK('2 sup_templates'!K16)),'2 sup_templates'!K17/'2 sup_templates'!K16-1,""),"")</f>
        <v/>
      </c>
      <c r="L17" s="913" t="str">
        <f>IF(NOT(ISBLANK('2 sup_templates'!L17)),IF(NOT(ISBLANK('2 sup_templates'!L16)),'2 sup_templates'!L17/'2 sup_templates'!L16-1,""),"")</f>
        <v/>
      </c>
      <c r="M17" s="911" t="str">
        <f>IF(NOT(ISBLANK('2 sup_templates'!M17)),IF(NOT(ISBLANK('2 sup_templates'!M16)),'2 sup_templates'!M17/'2 sup_templates'!M16-1,""),"")</f>
        <v/>
      </c>
      <c r="N17" s="913" t="str">
        <f>IF(NOT(ISBLANK('2 sup_templates'!N17)),IF(NOT(ISBLANK('2 sup_templates'!N16)),'2 sup_templates'!N17/'2 sup_templates'!N16-1,""),"")</f>
        <v/>
      </c>
      <c r="O17" s="911" t="str">
        <f>IF(NOT(ISBLANK('2 sup_templates'!O17)),IF(NOT(ISBLANK('2 sup_templates'!O16)),'2 sup_templates'!O17/'2 sup_templates'!O16-1,""),"")</f>
        <v/>
      </c>
      <c r="P17" s="913" t="str">
        <f>IF(NOT(ISBLANK('2 sup_templates'!P17)),IF(NOT(ISBLANK('2 sup_templates'!P16)),'2 sup_templates'!P17/'2 sup_templates'!P16-1,""),"")</f>
        <v/>
      </c>
      <c r="Q17" s="911" t="str">
        <f>IF(NOT(ISBLANK('2 sup_templates'!Q17)),IF(NOT(ISBLANK('2 sup_templates'!Q16)),'2 sup_templates'!Q17/'2 sup_templates'!Q16-1,""),"")</f>
        <v/>
      </c>
      <c r="R17" s="913" t="str">
        <f>IF(NOT(ISBLANK('2 sup_templates'!R17)),IF(NOT(ISBLANK('2 sup_templates'!R16)),'2 sup_templates'!R17/'2 sup_templates'!R16-1,""),"")</f>
        <v/>
      </c>
      <c r="S17" s="704"/>
      <c r="T17" s="107">
        <v>2008</v>
      </c>
      <c r="U17" s="151" t="str">
        <f>IF(NOT(ISBLANK('2 sup_templates'!U17)),IF(NOT(ISBLANK('2 sup_templates'!U16)),'2 sup_templates'!U17/'2 sup_templates'!U16-1,""),"")</f>
        <v/>
      </c>
      <c r="V17" s="154" t="str">
        <f>IF(NOT(ISBLANK('2 sup_templates'!V17)),IF(NOT(ISBLANK('2 sup_templates'!V16)),'2 sup_templates'!V17/'2 sup_templates'!V16-1,""),"")</f>
        <v/>
      </c>
      <c r="W17" s="151" t="str">
        <f>IF(NOT(ISBLANK('2 sup_templates'!W17)),IF(NOT(ISBLANK('2 sup_templates'!W16)),'2 sup_templates'!W17/'2 sup_templates'!W16-1,""),"")</f>
        <v/>
      </c>
      <c r="X17" s="154" t="str">
        <f>IF(NOT(ISBLANK('2 sup_templates'!X17)),IF(NOT(ISBLANK('2 sup_templates'!X16)),'2 sup_templates'!X17/'2 sup_templates'!X16-1,""),"")</f>
        <v/>
      </c>
      <c r="Y17" s="151" t="str">
        <f>IF(NOT(ISBLANK('2 sup_templates'!Y17)),IF(NOT(ISBLANK('2 sup_templates'!Y16)),'2 sup_templates'!Y17/'2 sup_templates'!Y16-1,""),"")</f>
        <v/>
      </c>
      <c r="Z17" s="154" t="str">
        <f>IF(NOT(ISBLANK('2 sup_templates'!Z17)),IF(NOT(ISBLANK('2 sup_templates'!Z16)),'2 sup_templates'!Z17/'2 sup_templates'!Z16-1,""),"")</f>
        <v/>
      </c>
      <c r="AA17" s="151" t="str">
        <f>IF(NOT(ISBLANK('2 sup_templates'!AA17)),IF(NOT(ISBLANK('2 sup_templates'!AA16)),'2 sup_templates'!AA17/'2 sup_templates'!AA16-1,""),"")</f>
        <v/>
      </c>
      <c r="AB17" s="154" t="str">
        <f>IF(NOT(ISBLANK('2 sup_templates'!AB17)),IF(NOT(ISBLANK('2 sup_templates'!AB16)),'2 sup_templates'!AB17/'2 sup_templates'!AB16-1,""),"")</f>
        <v/>
      </c>
      <c r="AC17" s="704"/>
      <c r="AD17" s="107">
        <v>2008</v>
      </c>
      <c r="AE17" s="151" t="str">
        <f>IF(NOT(ISBLANK('2 sup_templates'!AE17)),IF(NOT(ISBLANK('2 sup_templates'!AE16)),'2 sup_templates'!AE17/'2 sup_templates'!AE16-1,""),"")</f>
        <v/>
      </c>
      <c r="AF17" s="154" t="str">
        <f>IF(NOT(ISBLANK('2 sup_templates'!AF17)),IF(NOT(ISBLANK('2 sup_templates'!AF16)),'2 sup_templates'!AF17/'2 sup_templates'!AF16-1,""),"")</f>
        <v/>
      </c>
      <c r="AG17" s="151" t="str">
        <f>IF(NOT(ISBLANK('2 sup_templates'!AG17)),IF(NOT(ISBLANK('2 sup_templates'!AG16)),'2 sup_templates'!AG17/'2 sup_templates'!AG16-1,""),"")</f>
        <v/>
      </c>
      <c r="AH17" s="154" t="str">
        <f>IF(NOT(ISBLANK('2 sup_templates'!AH17)),IF(NOT(ISBLANK('2 sup_templates'!AH16)),'2 sup_templates'!AH17/'2 sup_templates'!AH16-1,""),"")</f>
        <v/>
      </c>
      <c r="AI17" s="151" t="str">
        <f>IF(NOT(ISBLANK('2 sup_templates'!AI17)),IF(NOT(ISBLANK('2 sup_templates'!AI16)),'2 sup_templates'!AI17/'2 sup_templates'!AI16-1,""),"")</f>
        <v/>
      </c>
      <c r="AJ17" s="154" t="str">
        <f>IF(NOT(ISBLANK('2 sup_templates'!AJ17)),IF(NOT(ISBLANK('2 sup_templates'!AJ16)),'2 sup_templates'!AJ17/'2 sup_templates'!AJ16-1,""),"")</f>
        <v/>
      </c>
      <c r="AK17" s="151" t="str">
        <f>IF(NOT(ISBLANK('2 sup_templates'!AK17)),IF(NOT(ISBLANK('2 sup_templates'!AK16)),'2 sup_templates'!AK17/'2 sup_templates'!AK16-1,""),"")</f>
        <v/>
      </c>
      <c r="AL17" s="154" t="str">
        <f>IF(NOT(ISBLANK('2 sup_templates'!AL17)),IF(NOT(ISBLANK('2 sup_templates'!AL16)),'2 sup_templates'!AL17/'2 sup_templates'!AL16-1,""),"")</f>
        <v/>
      </c>
      <c r="AM17" s="151" t="str">
        <f>IF(NOT(ISBLANK('2 sup_templates'!AM17)),IF(NOT(ISBLANK('2 sup_templates'!AM16)),'2 sup_templates'!AM17/'2 sup_templates'!AM16-1,""),"")</f>
        <v/>
      </c>
      <c r="AN17" s="154" t="str">
        <f>IF(NOT(ISBLANK('2 sup_templates'!AN17)),IF(NOT(ISBLANK('2 sup_templates'!AN16)),'2 sup_templates'!AN17/'2 sup_templates'!AN16-1,""),"")</f>
        <v/>
      </c>
      <c r="AO17" s="151" t="str">
        <f>IF(NOT(ISBLANK('2 sup_templates'!AO17)),IF(NOT(ISBLANK('2 sup_templates'!AO16)),'2 sup_templates'!AO17/'2 sup_templates'!AO16-1,""),"")</f>
        <v/>
      </c>
      <c r="AP17" s="154" t="str">
        <f>IF(NOT(ISBLANK('2 sup_templates'!AP17)),IF(NOT(ISBLANK('2 sup_templates'!AP16)),'2 sup_templates'!AP17/'2 sup_templates'!AP16-1,""),"")</f>
        <v/>
      </c>
      <c r="AQ17" s="151" t="str">
        <f>IF(NOT(ISBLANK('2 sup_templates'!AQ17)),IF(NOT(ISBLANK('2 sup_templates'!AQ16)),'2 sup_templates'!AQ17/'2 sup_templates'!AQ16-1,""),"")</f>
        <v/>
      </c>
      <c r="AR17" s="154" t="str">
        <f>IF(NOT(ISBLANK('2 sup_templates'!AR17)),IF(NOT(ISBLANK('2 sup_templates'!AR16)),'2 sup_templates'!AR17/'2 sup_templates'!AR16-1,""),"")</f>
        <v/>
      </c>
      <c r="AS17" s="151" t="str">
        <f>IF(NOT(ISBLANK('2 sup_templates'!AS17)),IF(NOT(ISBLANK('2 sup_templates'!AS16)),'2 sup_templates'!AS17/'2 sup_templates'!AS16-1,""),"")</f>
        <v/>
      </c>
      <c r="AT17" s="154" t="str">
        <f>IF(NOT(ISBLANK('2 sup_templates'!AT17)),IF(NOT(ISBLANK('2 sup_templates'!AT16)),'2 sup_templates'!AT17/'2 sup_templates'!AT16-1,""),"")</f>
        <v/>
      </c>
      <c r="AU17" s="151" t="str">
        <f>IF(NOT(ISBLANK('2 sup_templates'!AU17)),IF(NOT(ISBLANK('2 sup_templates'!AU16)),'2 sup_templates'!AU17/'2 sup_templates'!AU16-1,""),"")</f>
        <v/>
      </c>
      <c r="AV17" s="155" t="str">
        <f>IF(NOT(ISBLANK('2 sup_templates'!AV17)),IF(NOT(ISBLANK('2 sup_templates'!AV16)),'2 sup_templates'!AV17/'2 sup_templates'!AV16-1,""),"")</f>
        <v/>
      </c>
      <c r="AW17" s="168" t="str">
        <f>IF(NOT(ISBLANK('2 sup_templates'!AW17)),IF(NOT(ISBLANK('2 sup_templates'!AW16)),'2 sup_templates'!AW17/'2 sup_templates'!AW16-1,""),"")</f>
        <v/>
      </c>
      <c r="AX17" s="154" t="str">
        <f>IF(NOT(ISBLANK('2 sup_templates'!AX17)),IF(NOT(ISBLANK('2 sup_templates'!AX16)),'2 sup_templates'!AX17/'2 sup_templates'!AX16-1,""),"")</f>
        <v/>
      </c>
      <c r="AY17" s="151" t="str">
        <f>IF(NOT(ISBLANK('2 sup_templates'!AY17)),IF(NOT(ISBLANK('2 sup_templates'!AY16)),'2 sup_templates'!AY17/'2 sup_templates'!AY16-1,""),"")</f>
        <v/>
      </c>
      <c r="AZ17" s="154" t="str">
        <f>IF(NOT(ISBLANK('2 sup_templates'!AZ17)),IF(NOT(ISBLANK('2 sup_templates'!AZ16)),'2 sup_templates'!AZ17/'2 sup_templates'!AZ16-1,""),"")</f>
        <v/>
      </c>
      <c r="BA17" s="14"/>
    </row>
    <row r="18" spans="1:53" s="2" customFormat="1" x14ac:dyDescent="0.2">
      <c r="A18" s="6"/>
      <c r="B18" s="107">
        <v>2009</v>
      </c>
      <c r="C18" s="911" t="str">
        <f>IF(NOT(ISBLANK('2 sup_templates'!C18)),IF(NOT(ISBLANK('2 sup_templates'!C17)),'2 sup_templates'!C18/'2 sup_templates'!C17-1,""),"")</f>
        <v/>
      </c>
      <c r="D18" s="913" t="str">
        <f>IF(NOT(ISBLANK('2 sup_templates'!D18)),IF(NOT(ISBLANK('2 sup_templates'!D17)),'2 sup_templates'!D18/'2 sup_templates'!D17-1,""),"")</f>
        <v/>
      </c>
      <c r="E18" s="911" t="str">
        <f>IF(NOT(ISBLANK('2 sup_templates'!E18)),IF(NOT(ISBLANK('2 sup_templates'!E17)),'2 sup_templates'!E18/'2 sup_templates'!E17-1,""),"")</f>
        <v/>
      </c>
      <c r="F18" s="913" t="str">
        <f>IF(NOT(ISBLANK('2 sup_templates'!F18)),IF(NOT(ISBLANK('2 sup_templates'!F17)),'2 sup_templates'!F18/'2 sup_templates'!F17-1,""),"")</f>
        <v/>
      </c>
      <c r="G18" s="911" t="str">
        <f>IF(NOT(ISBLANK('2 sup_templates'!G18)),IF(NOT(ISBLANK('2 sup_templates'!G17)),'2 sup_templates'!G18/'2 sup_templates'!G17-1,""),"")</f>
        <v/>
      </c>
      <c r="H18" s="913" t="str">
        <f>IF(NOT(ISBLANK('2 sup_templates'!H18)),IF(NOT(ISBLANK('2 sup_templates'!H17)),'2 sup_templates'!H18/'2 sup_templates'!H17-1,""),"")</f>
        <v/>
      </c>
      <c r="I18" s="911" t="str">
        <f>IF(NOT(ISBLANK('2 sup_templates'!I18)),IF(NOT(ISBLANK('2 sup_templates'!I17)),'2 sup_templates'!I18/'2 sup_templates'!I17-1,""),"")</f>
        <v/>
      </c>
      <c r="J18" s="913" t="str">
        <f>IF(NOT(ISBLANK('2 sup_templates'!J18)),IF(NOT(ISBLANK('2 sup_templates'!J17)),'2 sup_templates'!J18/'2 sup_templates'!J17-1,""),"")</f>
        <v/>
      </c>
      <c r="K18" s="911" t="str">
        <f>IF(NOT(ISBLANK('2 sup_templates'!K18)),IF(NOT(ISBLANK('2 sup_templates'!K17)),'2 sup_templates'!K18/'2 sup_templates'!K17-1,""),"")</f>
        <v/>
      </c>
      <c r="L18" s="913" t="str">
        <f>IF(NOT(ISBLANK('2 sup_templates'!L18)),IF(NOT(ISBLANK('2 sup_templates'!L17)),'2 sup_templates'!L18/'2 sup_templates'!L17-1,""),"")</f>
        <v/>
      </c>
      <c r="M18" s="911" t="str">
        <f>IF(NOT(ISBLANK('2 sup_templates'!M18)),IF(NOT(ISBLANK('2 sup_templates'!M17)),'2 sup_templates'!M18/'2 sup_templates'!M17-1,""),"")</f>
        <v/>
      </c>
      <c r="N18" s="913" t="str">
        <f>IF(NOT(ISBLANK('2 sup_templates'!N18)),IF(NOT(ISBLANK('2 sup_templates'!N17)),'2 sup_templates'!N18/'2 sup_templates'!N17-1,""),"")</f>
        <v/>
      </c>
      <c r="O18" s="911" t="str">
        <f>IF(NOT(ISBLANK('2 sup_templates'!O18)),IF(NOT(ISBLANK('2 sup_templates'!O17)),'2 sup_templates'!O18/'2 sup_templates'!O17-1,""),"")</f>
        <v/>
      </c>
      <c r="P18" s="913" t="str">
        <f>IF(NOT(ISBLANK('2 sup_templates'!P18)),IF(NOT(ISBLANK('2 sup_templates'!P17)),'2 sup_templates'!P18/'2 sup_templates'!P17-1,""),"")</f>
        <v/>
      </c>
      <c r="Q18" s="911" t="str">
        <f>IF(NOT(ISBLANK('2 sup_templates'!Q18)),IF(NOT(ISBLANK('2 sup_templates'!Q17)),'2 sup_templates'!Q18/'2 sup_templates'!Q17-1,""),"")</f>
        <v/>
      </c>
      <c r="R18" s="913" t="str">
        <f>IF(NOT(ISBLANK('2 sup_templates'!R18)),IF(NOT(ISBLANK('2 sup_templates'!R17)),'2 sup_templates'!R18/'2 sup_templates'!R17-1,""),"")</f>
        <v/>
      </c>
      <c r="S18" s="704"/>
      <c r="T18" s="107">
        <v>2009</v>
      </c>
      <c r="U18" s="151" t="str">
        <f>IF(NOT(ISBLANK('2 sup_templates'!U18)),IF(NOT(ISBLANK('2 sup_templates'!U17)),'2 sup_templates'!U18/'2 sup_templates'!U17-1,""),"")</f>
        <v/>
      </c>
      <c r="V18" s="154" t="str">
        <f>IF(NOT(ISBLANK('2 sup_templates'!V18)),IF(NOT(ISBLANK('2 sup_templates'!V17)),'2 sup_templates'!V18/'2 sup_templates'!V17-1,""),"")</f>
        <v/>
      </c>
      <c r="W18" s="151" t="str">
        <f>IF(NOT(ISBLANK('2 sup_templates'!W18)),IF(NOT(ISBLANK('2 sup_templates'!W17)),'2 sup_templates'!W18/'2 sup_templates'!W17-1,""),"")</f>
        <v/>
      </c>
      <c r="X18" s="154" t="str">
        <f>IF(NOT(ISBLANK('2 sup_templates'!X18)),IF(NOT(ISBLANK('2 sup_templates'!X17)),'2 sup_templates'!X18/'2 sup_templates'!X17-1,""),"")</f>
        <v/>
      </c>
      <c r="Y18" s="151" t="str">
        <f>IF(NOT(ISBLANK('2 sup_templates'!Y18)),IF(NOT(ISBLANK('2 sup_templates'!Y17)),'2 sup_templates'!Y18/'2 sup_templates'!Y17-1,""),"")</f>
        <v/>
      </c>
      <c r="Z18" s="154" t="str">
        <f>IF(NOT(ISBLANK('2 sup_templates'!Z18)),IF(NOT(ISBLANK('2 sup_templates'!Z17)),'2 sup_templates'!Z18/'2 sup_templates'!Z17-1,""),"")</f>
        <v/>
      </c>
      <c r="AA18" s="151" t="str">
        <f>IF(NOT(ISBLANK('2 sup_templates'!AA18)),IF(NOT(ISBLANK('2 sup_templates'!AA17)),'2 sup_templates'!AA18/'2 sup_templates'!AA17-1,""),"")</f>
        <v/>
      </c>
      <c r="AB18" s="154" t="str">
        <f>IF(NOT(ISBLANK('2 sup_templates'!AB18)),IF(NOT(ISBLANK('2 sup_templates'!AB17)),'2 sup_templates'!AB18/'2 sup_templates'!AB17-1,""),"")</f>
        <v/>
      </c>
      <c r="AC18" s="704"/>
      <c r="AD18" s="107">
        <v>2009</v>
      </c>
      <c r="AE18" s="151" t="str">
        <f>IF(NOT(ISBLANK('2 sup_templates'!AE18)),IF(NOT(ISBLANK('2 sup_templates'!AE17)),'2 sup_templates'!AE18/'2 sup_templates'!AE17-1,""),"")</f>
        <v/>
      </c>
      <c r="AF18" s="154" t="str">
        <f>IF(NOT(ISBLANK('2 sup_templates'!AF18)),IF(NOT(ISBLANK('2 sup_templates'!AF17)),'2 sup_templates'!AF18/'2 sup_templates'!AF17-1,""),"")</f>
        <v/>
      </c>
      <c r="AG18" s="151" t="str">
        <f>IF(NOT(ISBLANK('2 sup_templates'!AG18)),IF(NOT(ISBLANK('2 sup_templates'!AG17)),'2 sup_templates'!AG18/'2 sup_templates'!AG17-1,""),"")</f>
        <v/>
      </c>
      <c r="AH18" s="154" t="str">
        <f>IF(NOT(ISBLANK('2 sup_templates'!AH18)),IF(NOT(ISBLANK('2 sup_templates'!AH17)),'2 sup_templates'!AH18/'2 sup_templates'!AH17-1,""),"")</f>
        <v/>
      </c>
      <c r="AI18" s="151" t="str">
        <f>IF(NOT(ISBLANK('2 sup_templates'!AI18)),IF(NOT(ISBLANK('2 sup_templates'!AI17)),'2 sup_templates'!AI18/'2 sup_templates'!AI17-1,""),"")</f>
        <v/>
      </c>
      <c r="AJ18" s="154" t="str">
        <f>IF(NOT(ISBLANK('2 sup_templates'!AJ18)),IF(NOT(ISBLANK('2 sup_templates'!AJ17)),'2 sup_templates'!AJ18/'2 sup_templates'!AJ17-1,""),"")</f>
        <v/>
      </c>
      <c r="AK18" s="151" t="str">
        <f>IF(NOT(ISBLANK('2 sup_templates'!AK18)),IF(NOT(ISBLANK('2 sup_templates'!AK17)),'2 sup_templates'!AK18/'2 sup_templates'!AK17-1,""),"")</f>
        <v/>
      </c>
      <c r="AL18" s="154" t="str">
        <f>IF(NOT(ISBLANK('2 sup_templates'!AL18)),IF(NOT(ISBLANK('2 sup_templates'!AL17)),'2 sup_templates'!AL18/'2 sup_templates'!AL17-1,""),"")</f>
        <v/>
      </c>
      <c r="AM18" s="151" t="str">
        <f>IF(NOT(ISBLANK('2 sup_templates'!AM18)),IF(NOT(ISBLANK('2 sup_templates'!AM17)),'2 sup_templates'!AM18/'2 sup_templates'!AM17-1,""),"")</f>
        <v/>
      </c>
      <c r="AN18" s="154" t="str">
        <f>IF(NOT(ISBLANK('2 sup_templates'!AN18)),IF(NOT(ISBLANK('2 sup_templates'!AN17)),'2 sup_templates'!AN18/'2 sup_templates'!AN17-1,""),"")</f>
        <v/>
      </c>
      <c r="AO18" s="151" t="str">
        <f>IF(NOT(ISBLANK('2 sup_templates'!AO18)),IF(NOT(ISBLANK('2 sup_templates'!AO17)),'2 sup_templates'!AO18/'2 sup_templates'!AO17-1,""),"")</f>
        <v/>
      </c>
      <c r="AP18" s="154" t="str">
        <f>IF(NOT(ISBLANK('2 sup_templates'!AP18)),IF(NOT(ISBLANK('2 sup_templates'!AP17)),'2 sup_templates'!AP18/'2 sup_templates'!AP17-1,""),"")</f>
        <v/>
      </c>
      <c r="AQ18" s="151" t="str">
        <f>IF(NOT(ISBLANK('2 sup_templates'!AQ18)),IF(NOT(ISBLANK('2 sup_templates'!AQ17)),'2 sup_templates'!AQ18/'2 sup_templates'!AQ17-1,""),"")</f>
        <v/>
      </c>
      <c r="AR18" s="154" t="str">
        <f>IF(NOT(ISBLANK('2 sup_templates'!AR18)),IF(NOT(ISBLANK('2 sup_templates'!AR17)),'2 sup_templates'!AR18/'2 sup_templates'!AR17-1,""),"")</f>
        <v/>
      </c>
      <c r="AS18" s="151" t="str">
        <f>IF(NOT(ISBLANK('2 sup_templates'!AS18)),IF(NOT(ISBLANK('2 sup_templates'!AS17)),'2 sup_templates'!AS18/'2 sup_templates'!AS17-1,""),"")</f>
        <v/>
      </c>
      <c r="AT18" s="154" t="str">
        <f>IF(NOT(ISBLANK('2 sup_templates'!AT18)),IF(NOT(ISBLANK('2 sup_templates'!AT17)),'2 sup_templates'!AT18/'2 sup_templates'!AT17-1,""),"")</f>
        <v/>
      </c>
      <c r="AU18" s="151" t="str">
        <f>IF(NOT(ISBLANK('2 sup_templates'!AU18)),IF(NOT(ISBLANK('2 sup_templates'!AU17)),'2 sup_templates'!AU18/'2 sup_templates'!AU17-1,""),"")</f>
        <v/>
      </c>
      <c r="AV18" s="155" t="str">
        <f>IF(NOT(ISBLANK('2 sup_templates'!AV18)),IF(NOT(ISBLANK('2 sup_templates'!AV17)),'2 sup_templates'!AV18/'2 sup_templates'!AV17-1,""),"")</f>
        <v/>
      </c>
      <c r="AW18" s="168" t="str">
        <f>IF(NOT(ISBLANK('2 sup_templates'!AW18)),IF(NOT(ISBLANK('2 sup_templates'!AW17)),'2 sup_templates'!AW18/'2 sup_templates'!AW17-1,""),"")</f>
        <v/>
      </c>
      <c r="AX18" s="154" t="str">
        <f>IF(NOT(ISBLANK('2 sup_templates'!AX18)),IF(NOT(ISBLANK('2 sup_templates'!AX17)),'2 sup_templates'!AX18/'2 sup_templates'!AX17-1,""),"")</f>
        <v/>
      </c>
      <c r="AY18" s="151" t="str">
        <f>IF(NOT(ISBLANK('2 sup_templates'!AY18)),IF(NOT(ISBLANK('2 sup_templates'!AY17)),'2 sup_templates'!AY18/'2 sup_templates'!AY17-1,""),"")</f>
        <v/>
      </c>
      <c r="AZ18" s="154" t="str">
        <f>IF(NOT(ISBLANK('2 sup_templates'!AZ18)),IF(NOT(ISBLANK('2 sup_templates'!AZ17)),'2 sup_templates'!AZ18/'2 sup_templates'!AZ17-1,""),"")</f>
        <v/>
      </c>
      <c r="BA18" s="14"/>
    </row>
    <row r="19" spans="1:53" s="2" customFormat="1" x14ac:dyDescent="0.2">
      <c r="A19" s="6"/>
      <c r="B19" s="107">
        <v>2010</v>
      </c>
      <c r="C19" s="911" t="str">
        <f>IF(NOT(ISBLANK('2 sup_templates'!C19)),IF(NOT(ISBLANK('2 sup_templates'!C18)),'2 sup_templates'!C19/'2 sup_templates'!C18-1,""),"")</f>
        <v/>
      </c>
      <c r="D19" s="913" t="str">
        <f>IF(NOT(ISBLANK('2 sup_templates'!D19)),IF(NOT(ISBLANK('2 sup_templates'!D18)),'2 sup_templates'!D19/'2 sup_templates'!D18-1,""),"")</f>
        <v/>
      </c>
      <c r="E19" s="911" t="str">
        <f>IF(NOT(ISBLANK('2 sup_templates'!E19)),IF(NOT(ISBLANK('2 sup_templates'!E18)),'2 sup_templates'!E19/'2 sup_templates'!E18-1,""),"")</f>
        <v/>
      </c>
      <c r="F19" s="913" t="str">
        <f>IF(NOT(ISBLANK('2 sup_templates'!F19)),IF(NOT(ISBLANK('2 sup_templates'!F18)),'2 sup_templates'!F19/'2 sup_templates'!F18-1,""),"")</f>
        <v/>
      </c>
      <c r="G19" s="911" t="str">
        <f>IF(NOT(ISBLANK('2 sup_templates'!G19)),IF(NOT(ISBLANK('2 sup_templates'!G18)),'2 sup_templates'!G19/'2 sup_templates'!G18-1,""),"")</f>
        <v/>
      </c>
      <c r="H19" s="913" t="str">
        <f>IF(NOT(ISBLANK('2 sup_templates'!H19)),IF(NOT(ISBLANK('2 sup_templates'!H18)),'2 sup_templates'!H19/'2 sup_templates'!H18-1,""),"")</f>
        <v/>
      </c>
      <c r="I19" s="911" t="str">
        <f>IF(NOT(ISBLANK('2 sup_templates'!I19)),IF(NOT(ISBLANK('2 sup_templates'!I18)),'2 sup_templates'!I19/'2 sup_templates'!I18-1,""),"")</f>
        <v/>
      </c>
      <c r="J19" s="913" t="str">
        <f>IF(NOT(ISBLANK('2 sup_templates'!J19)),IF(NOT(ISBLANK('2 sup_templates'!J18)),'2 sup_templates'!J19/'2 sup_templates'!J18-1,""),"")</f>
        <v/>
      </c>
      <c r="K19" s="911" t="str">
        <f>IF(NOT(ISBLANK('2 sup_templates'!K19)),IF(NOT(ISBLANK('2 sup_templates'!K18)),'2 sup_templates'!K19/'2 sup_templates'!K18-1,""),"")</f>
        <v/>
      </c>
      <c r="L19" s="913" t="str">
        <f>IF(NOT(ISBLANK('2 sup_templates'!L19)),IF(NOT(ISBLANK('2 sup_templates'!L18)),'2 sup_templates'!L19/'2 sup_templates'!L18-1,""),"")</f>
        <v/>
      </c>
      <c r="M19" s="911" t="str">
        <f>IF(NOT(ISBLANK('2 sup_templates'!M19)),IF(NOT(ISBLANK('2 sup_templates'!M18)),'2 sup_templates'!M19/'2 sup_templates'!M18-1,""),"")</f>
        <v/>
      </c>
      <c r="N19" s="913" t="str">
        <f>IF(NOT(ISBLANK('2 sup_templates'!N19)),IF(NOT(ISBLANK('2 sup_templates'!N18)),'2 sup_templates'!N19/'2 sup_templates'!N18-1,""),"")</f>
        <v/>
      </c>
      <c r="O19" s="911" t="str">
        <f>IF(NOT(ISBLANK('2 sup_templates'!O19)),IF(NOT(ISBLANK('2 sup_templates'!O18)),'2 sup_templates'!O19/'2 sup_templates'!O18-1,""),"")</f>
        <v/>
      </c>
      <c r="P19" s="913" t="str">
        <f>IF(NOT(ISBLANK('2 sup_templates'!P19)),IF(NOT(ISBLANK('2 sup_templates'!P18)),'2 sup_templates'!P19/'2 sup_templates'!P18-1,""),"")</f>
        <v/>
      </c>
      <c r="Q19" s="911" t="str">
        <f>IF(NOT(ISBLANK('2 sup_templates'!Q19)),IF(NOT(ISBLANK('2 sup_templates'!Q18)),'2 sup_templates'!Q19/'2 sup_templates'!Q18-1,""),"")</f>
        <v/>
      </c>
      <c r="R19" s="913" t="str">
        <f>IF(NOT(ISBLANK('2 sup_templates'!R19)),IF(NOT(ISBLANK('2 sup_templates'!R18)),'2 sup_templates'!R19/'2 sup_templates'!R18-1,""),"")</f>
        <v/>
      </c>
      <c r="S19" s="704"/>
      <c r="T19" s="107">
        <v>2010</v>
      </c>
      <c r="U19" s="151" t="str">
        <f>IF(NOT(ISBLANK('2 sup_templates'!U19)),IF(NOT(ISBLANK('2 sup_templates'!U18)),'2 sup_templates'!U19/'2 sup_templates'!U18-1,""),"")</f>
        <v/>
      </c>
      <c r="V19" s="154" t="str">
        <f>IF(NOT(ISBLANK('2 sup_templates'!V19)),IF(NOT(ISBLANK('2 sup_templates'!V18)),'2 sup_templates'!V19/'2 sup_templates'!V18-1,""),"")</f>
        <v/>
      </c>
      <c r="W19" s="151" t="str">
        <f>IF(NOT(ISBLANK('2 sup_templates'!W19)),IF(NOT(ISBLANK('2 sup_templates'!W18)),'2 sup_templates'!W19/'2 sup_templates'!W18-1,""),"")</f>
        <v/>
      </c>
      <c r="X19" s="154" t="str">
        <f>IF(NOT(ISBLANK('2 sup_templates'!X19)),IF(NOT(ISBLANK('2 sup_templates'!X18)),'2 sup_templates'!X19/'2 sup_templates'!X18-1,""),"")</f>
        <v/>
      </c>
      <c r="Y19" s="151" t="str">
        <f>IF(NOT(ISBLANK('2 sup_templates'!Y19)),IF(NOT(ISBLANK('2 sup_templates'!Y18)),'2 sup_templates'!Y19/'2 sup_templates'!Y18-1,""),"")</f>
        <v/>
      </c>
      <c r="Z19" s="154" t="str">
        <f>IF(NOT(ISBLANK('2 sup_templates'!Z19)),IF(NOT(ISBLANK('2 sup_templates'!Z18)),'2 sup_templates'!Z19/'2 sup_templates'!Z18-1,""),"")</f>
        <v/>
      </c>
      <c r="AA19" s="151" t="str">
        <f>IF(NOT(ISBLANK('2 sup_templates'!AA19)),IF(NOT(ISBLANK('2 sup_templates'!AA18)),'2 sup_templates'!AA19/'2 sup_templates'!AA18-1,""),"")</f>
        <v/>
      </c>
      <c r="AB19" s="154" t="str">
        <f>IF(NOT(ISBLANK('2 sup_templates'!AB19)),IF(NOT(ISBLANK('2 sup_templates'!AB18)),'2 sup_templates'!AB19/'2 sup_templates'!AB18-1,""),"")</f>
        <v/>
      </c>
      <c r="AC19" s="704"/>
      <c r="AD19" s="107">
        <v>2010</v>
      </c>
      <c r="AE19" s="151" t="str">
        <f>IF(NOT(ISBLANK('2 sup_templates'!AE19)),IF(NOT(ISBLANK('2 sup_templates'!AE18)),'2 sup_templates'!AE19/'2 sup_templates'!AE18-1,""),"")</f>
        <v/>
      </c>
      <c r="AF19" s="154" t="str">
        <f>IF(NOT(ISBLANK('2 sup_templates'!AF19)),IF(NOT(ISBLANK('2 sup_templates'!AF18)),'2 sup_templates'!AF19/'2 sup_templates'!AF18-1,""),"")</f>
        <v/>
      </c>
      <c r="AG19" s="151" t="str">
        <f>IF(NOT(ISBLANK('2 sup_templates'!AG19)),IF(NOT(ISBLANK('2 sup_templates'!AG18)),'2 sup_templates'!AG19/'2 sup_templates'!AG18-1,""),"")</f>
        <v/>
      </c>
      <c r="AH19" s="154" t="str">
        <f>IF(NOT(ISBLANK('2 sup_templates'!AH19)),IF(NOT(ISBLANK('2 sup_templates'!AH18)),'2 sup_templates'!AH19/'2 sup_templates'!AH18-1,""),"")</f>
        <v/>
      </c>
      <c r="AI19" s="151" t="str">
        <f>IF(NOT(ISBLANK('2 sup_templates'!AI19)),IF(NOT(ISBLANK('2 sup_templates'!AI18)),'2 sup_templates'!AI19/'2 sup_templates'!AI18-1,""),"")</f>
        <v/>
      </c>
      <c r="AJ19" s="154" t="str">
        <f>IF(NOT(ISBLANK('2 sup_templates'!AJ19)),IF(NOT(ISBLANK('2 sup_templates'!AJ18)),'2 sup_templates'!AJ19/'2 sup_templates'!AJ18-1,""),"")</f>
        <v/>
      </c>
      <c r="AK19" s="151" t="str">
        <f>IF(NOT(ISBLANK('2 sup_templates'!AK19)),IF(NOT(ISBLANK('2 sup_templates'!AK18)),'2 sup_templates'!AK19/'2 sup_templates'!AK18-1,""),"")</f>
        <v/>
      </c>
      <c r="AL19" s="154" t="str">
        <f>IF(NOT(ISBLANK('2 sup_templates'!AL19)),IF(NOT(ISBLANK('2 sup_templates'!AL18)),'2 sup_templates'!AL19/'2 sup_templates'!AL18-1,""),"")</f>
        <v/>
      </c>
      <c r="AM19" s="151" t="str">
        <f>IF(NOT(ISBLANK('2 sup_templates'!AM19)),IF(NOT(ISBLANK('2 sup_templates'!AM18)),'2 sup_templates'!AM19/'2 sup_templates'!AM18-1,""),"")</f>
        <v/>
      </c>
      <c r="AN19" s="154" t="str">
        <f>IF(NOT(ISBLANK('2 sup_templates'!AN19)),IF(NOT(ISBLANK('2 sup_templates'!AN18)),'2 sup_templates'!AN19/'2 sup_templates'!AN18-1,""),"")</f>
        <v/>
      </c>
      <c r="AO19" s="151" t="str">
        <f>IF(NOT(ISBLANK('2 sup_templates'!AO19)),IF(NOT(ISBLANK('2 sup_templates'!AO18)),'2 sup_templates'!AO19/'2 sup_templates'!AO18-1,""),"")</f>
        <v/>
      </c>
      <c r="AP19" s="154" t="str">
        <f>IF(NOT(ISBLANK('2 sup_templates'!AP19)),IF(NOT(ISBLANK('2 sup_templates'!AP18)),'2 sup_templates'!AP19/'2 sup_templates'!AP18-1,""),"")</f>
        <v/>
      </c>
      <c r="AQ19" s="151" t="str">
        <f>IF(NOT(ISBLANK('2 sup_templates'!AQ19)),IF(NOT(ISBLANK('2 sup_templates'!AQ18)),'2 sup_templates'!AQ19/'2 sup_templates'!AQ18-1,""),"")</f>
        <v/>
      </c>
      <c r="AR19" s="154" t="str">
        <f>IF(NOT(ISBLANK('2 sup_templates'!AR19)),IF(NOT(ISBLANK('2 sup_templates'!AR18)),'2 sup_templates'!AR19/'2 sup_templates'!AR18-1,""),"")</f>
        <v/>
      </c>
      <c r="AS19" s="151" t="str">
        <f>IF(NOT(ISBLANK('2 sup_templates'!AS19)),IF(NOT(ISBLANK('2 sup_templates'!AS18)),'2 sup_templates'!AS19/'2 sup_templates'!AS18-1,""),"")</f>
        <v/>
      </c>
      <c r="AT19" s="154" t="str">
        <f>IF(NOT(ISBLANK('2 sup_templates'!AT19)),IF(NOT(ISBLANK('2 sup_templates'!AT18)),'2 sup_templates'!AT19/'2 sup_templates'!AT18-1,""),"")</f>
        <v/>
      </c>
      <c r="AU19" s="151" t="str">
        <f>IF(NOT(ISBLANK('2 sup_templates'!AU19)),IF(NOT(ISBLANK('2 sup_templates'!AU18)),'2 sup_templates'!AU19/'2 sup_templates'!AU18-1,""),"")</f>
        <v/>
      </c>
      <c r="AV19" s="155" t="str">
        <f>IF(NOT(ISBLANK('2 sup_templates'!AV19)),IF(NOT(ISBLANK('2 sup_templates'!AV18)),'2 sup_templates'!AV19/'2 sup_templates'!AV18-1,""),"")</f>
        <v/>
      </c>
      <c r="AW19" s="168" t="str">
        <f>IF(NOT(ISBLANK('2 sup_templates'!AW19)),IF(NOT(ISBLANK('2 sup_templates'!AW18)),'2 sup_templates'!AW19/'2 sup_templates'!AW18-1,""),"")</f>
        <v/>
      </c>
      <c r="AX19" s="154" t="str">
        <f>IF(NOT(ISBLANK('2 sup_templates'!AX19)),IF(NOT(ISBLANK('2 sup_templates'!AX18)),'2 sup_templates'!AX19/'2 sup_templates'!AX18-1,""),"")</f>
        <v/>
      </c>
      <c r="AY19" s="151" t="str">
        <f>IF(NOT(ISBLANK('2 sup_templates'!AY19)),IF(NOT(ISBLANK('2 sup_templates'!AY18)),'2 sup_templates'!AY19/'2 sup_templates'!AY18-1,""),"")</f>
        <v/>
      </c>
      <c r="AZ19" s="154" t="str">
        <f>IF(NOT(ISBLANK('2 sup_templates'!AZ19)),IF(NOT(ISBLANK('2 sup_templates'!AZ18)),'2 sup_templates'!AZ19/'2 sup_templates'!AZ18-1,""),"")</f>
        <v/>
      </c>
      <c r="BA19" s="14"/>
    </row>
    <row r="20" spans="1:53" s="2" customFormat="1" x14ac:dyDescent="0.2">
      <c r="A20" s="6"/>
      <c r="B20" s="107">
        <v>2011</v>
      </c>
      <c r="C20" s="911" t="str">
        <f>IF(NOT(ISBLANK('2 sup_templates'!C20)),IF(NOT(ISBLANK('2 sup_templates'!C19)),'2 sup_templates'!C20/'2 sup_templates'!C19-1,""),"")</f>
        <v/>
      </c>
      <c r="D20" s="913" t="str">
        <f>IF(NOT(ISBLANK('2 sup_templates'!D20)),IF(NOT(ISBLANK('2 sup_templates'!D19)),'2 sup_templates'!D20/'2 sup_templates'!D19-1,""),"")</f>
        <v/>
      </c>
      <c r="E20" s="911" t="str">
        <f>IF(NOT(ISBLANK('2 sup_templates'!E20)),IF(NOT(ISBLANK('2 sup_templates'!E19)),'2 sup_templates'!E20/'2 sup_templates'!E19-1,""),"")</f>
        <v/>
      </c>
      <c r="F20" s="913" t="str">
        <f>IF(NOT(ISBLANK('2 sup_templates'!F20)),IF(NOT(ISBLANK('2 sup_templates'!F19)),'2 sup_templates'!F20/'2 sup_templates'!F19-1,""),"")</f>
        <v/>
      </c>
      <c r="G20" s="911" t="str">
        <f>IF(NOT(ISBLANK('2 sup_templates'!G20)),IF(NOT(ISBLANK('2 sup_templates'!G19)),'2 sup_templates'!G20/'2 sup_templates'!G19-1,""),"")</f>
        <v/>
      </c>
      <c r="H20" s="913" t="str">
        <f>IF(NOT(ISBLANK('2 sup_templates'!H20)),IF(NOT(ISBLANK('2 sup_templates'!H19)),'2 sup_templates'!H20/'2 sup_templates'!H19-1,""),"")</f>
        <v/>
      </c>
      <c r="I20" s="911" t="str">
        <f>IF(NOT(ISBLANK('2 sup_templates'!I20)),IF(NOT(ISBLANK('2 sup_templates'!I19)),'2 sup_templates'!I20/'2 sup_templates'!I19-1,""),"")</f>
        <v/>
      </c>
      <c r="J20" s="913" t="str">
        <f>IF(NOT(ISBLANK('2 sup_templates'!J20)),IF(NOT(ISBLANK('2 sup_templates'!J19)),'2 sup_templates'!J20/'2 sup_templates'!J19-1,""),"")</f>
        <v/>
      </c>
      <c r="K20" s="911" t="str">
        <f>IF(NOT(ISBLANK('2 sup_templates'!K20)),IF(NOT(ISBLANK('2 sup_templates'!K19)),'2 sup_templates'!K20/'2 sup_templates'!K19-1,""),"")</f>
        <v/>
      </c>
      <c r="L20" s="913" t="str">
        <f>IF(NOT(ISBLANK('2 sup_templates'!L20)),IF(NOT(ISBLANK('2 sup_templates'!L19)),'2 sup_templates'!L20/'2 sup_templates'!L19-1,""),"")</f>
        <v/>
      </c>
      <c r="M20" s="911" t="str">
        <f>IF(NOT(ISBLANK('2 sup_templates'!M20)),IF(NOT(ISBLANK('2 sup_templates'!M19)),'2 sup_templates'!M20/'2 sup_templates'!M19-1,""),"")</f>
        <v/>
      </c>
      <c r="N20" s="913" t="str">
        <f>IF(NOT(ISBLANK('2 sup_templates'!N20)),IF(NOT(ISBLANK('2 sup_templates'!N19)),'2 sup_templates'!N20/'2 sup_templates'!N19-1,""),"")</f>
        <v/>
      </c>
      <c r="O20" s="911" t="str">
        <f>IF(NOT(ISBLANK('2 sup_templates'!O20)),IF(NOT(ISBLANK('2 sup_templates'!O19)),'2 sup_templates'!O20/'2 sup_templates'!O19-1,""),"")</f>
        <v/>
      </c>
      <c r="P20" s="913" t="str">
        <f>IF(NOT(ISBLANK('2 sup_templates'!P20)),IF(NOT(ISBLANK('2 sup_templates'!P19)),'2 sup_templates'!P20/'2 sup_templates'!P19-1,""),"")</f>
        <v/>
      </c>
      <c r="Q20" s="911" t="str">
        <f>IF(NOT(ISBLANK('2 sup_templates'!Q20)),IF(NOT(ISBLANK('2 sup_templates'!Q19)),'2 sup_templates'!Q20/'2 sup_templates'!Q19-1,""),"")</f>
        <v/>
      </c>
      <c r="R20" s="913" t="str">
        <f>IF(NOT(ISBLANK('2 sup_templates'!R20)),IF(NOT(ISBLANK('2 sup_templates'!R19)),'2 sup_templates'!R20/'2 sup_templates'!R19-1,""),"")</f>
        <v/>
      </c>
      <c r="S20" s="704"/>
      <c r="T20" s="107">
        <v>2011</v>
      </c>
      <c r="U20" s="151" t="str">
        <f>IF(NOT(ISBLANK('2 sup_templates'!U20)),IF(NOT(ISBLANK('2 sup_templates'!U19)),'2 sup_templates'!U20/'2 sup_templates'!U19-1,""),"")</f>
        <v/>
      </c>
      <c r="V20" s="154" t="str">
        <f>IF(NOT(ISBLANK('2 sup_templates'!V20)),IF(NOT(ISBLANK('2 sup_templates'!V19)),'2 sup_templates'!V20/'2 sup_templates'!V19-1,""),"")</f>
        <v/>
      </c>
      <c r="W20" s="151" t="str">
        <f>IF(NOT(ISBLANK('2 sup_templates'!W20)),IF(NOT(ISBLANK('2 sup_templates'!W19)),'2 sup_templates'!W20/'2 sup_templates'!W19-1,""),"")</f>
        <v/>
      </c>
      <c r="X20" s="154" t="str">
        <f>IF(NOT(ISBLANK('2 sup_templates'!X20)),IF(NOT(ISBLANK('2 sup_templates'!X19)),'2 sup_templates'!X20/'2 sup_templates'!X19-1,""),"")</f>
        <v/>
      </c>
      <c r="Y20" s="151" t="str">
        <f>IF(NOT(ISBLANK('2 sup_templates'!Y20)),IF(NOT(ISBLANK('2 sup_templates'!Y19)),'2 sup_templates'!Y20/'2 sup_templates'!Y19-1,""),"")</f>
        <v/>
      </c>
      <c r="Z20" s="154" t="str">
        <f>IF(NOT(ISBLANK('2 sup_templates'!Z20)),IF(NOT(ISBLANK('2 sup_templates'!Z19)),'2 sup_templates'!Z20/'2 sup_templates'!Z19-1,""),"")</f>
        <v/>
      </c>
      <c r="AA20" s="151" t="str">
        <f>IF(NOT(ISBLANK('2 sup_templates'!AA20)),IF(NOT(ISBLANK('2 sup_templates'!AA19)),'2 sup_templates'!AA20/'2 sup_templates'!AA19-1,""),"")</f>
        <v/>
      </c>
      <c r="AB20" s="154" t="str">
        <f>IF(NOT(ISBLANK('2 sup_templates'!AB20)),IF(NOT(ISBLANK('2 sup_templates'!AB19)),'2 sup_templates'!AB20/'2 sup_templates'!AB19-1,""),"")</f>
        <v/>
      </c>
      <c r="AC20" s="704"/>
      <c r="AD20" s="107">
        <v>2011</v>
      </c>
      <c r="AE20" s="151" t="str">
        <f>IF(NOT(ISBLANK('2 sup_templates'!AE20)),IF(NOT(ISBLANK('2 sup_templates'!AE19)),'2 sup_templates'!AE20/'2 sup_templates'!AE19-1,""),"")</f>
        <v/>
      </c>
      <c r="AF20" s="154" t="str">
        <f>IF(NOT(ISBLANK('2 sup_templates'!AF20)),IF(NOT(ISBLANK('2 sup_templates'!AF19)),'2 sup_templates'!AF20/'2 sup_templates'!AF19-1,""),"")</f>
        <v/>
      </c>
      <c r="AG20" s="151" t="str">
        <f>IF(NOT(ISBLANK('2 sup_templates'!AG20)),IF(NOT(ISBLANK('2 sup_templates'!AG19)),'2 sup_templates'!AG20/'2 sup_templates'!AG19-1,""),"")</f>
        <v/>
      </c>
      <c r="AH20" s="154" t="str">
        <f>IF(NOT(ISBLANK('2 sup_templates'!AH20)),IF(NOT(ISBLANK('2 sup_templates'!AH19)),'2 sup_templates'!AH20/'2 sup_templates'!AH19-1,""),"")</f>
        <v/>
      </c>
      <c r="AI20" s="151" t="str">
        <f>IF(NOT(ISBLANK('2 sup_templates'!AI20)),IF(NOT(ISBLANK('2 sup_templates'!AI19)),'2 sup_templates'!AI20/'2 sup_templates'!AI19-1,""),"")</f>
        <v/>
      </c>
      <c r="AJ20" s="154" t="str">
        <f>IF(NOT(ISBLANK('2 sup_templates'!AJ20)),IF(NOT(ISBLANK('2 sup_templates'!AJ19)),'2 sup_templates'!AJ20/'2 sup_templates'!AJ19-1,""),"")</f>
        <v/>
      </c>
      <c r="AK20" s="151" t="str">
        <f>IF(NOT(ISBLANK('2 sup_templates'!AK20)),IF(NOT(ISBLANK('2 sup_templates'!AK19)),'2 sup_templates'!AK20/'2 sup_templates'!AK19-1,""),"")</f>
        <v/>
      </c>
      <c r="AL20" s="154" t="str">
        <f>IF(NOT(ISBLANK('2 sup_templates'!AL20)),IF(NOT(ISBLANK('2 sup_templates'!AL19)),'2 sup_templates'!AL20/'2 sup_templates'!AL19-1,""),"")</f>
        <v/>
      </c>
      <c r="AM20" s="151" t="str">
        <f>IF(NOT(ISBLANK('2 sup_templates'!AM20)),IF(NOT(ISBLANK('2 sup_templates'!AM19)),'2 sup_templates'!AM20/'2 sup_templates'!AM19-1,""),"")</f>
        <v/>
      </c>
      <c r="AN20" s="154" t="str">
        <f>IF(NOT(ISBLANK('2 sup_templates'!AN20)),IF(NOT(ISBLANK('2 sup_templates'!AN19)),'2 sup_templates'!AN20/'2 sup_templates'!AN19-1,""),"")</f>
        <v/>
      </c>
      <c r="AO20" s="151" t="str">
        <f>IF(NOT(ISBLANK('2 sup_templates'!AO20)),IF(NOT(ISBLANK('2 sup_templates'!AO19)),'2 sup_templates'!AO20/'2 sup_templates'!AO19-1,""),"")</f>
        <v/>
      </c>
      <c r="AP20" s="154" t="str">
        <f>IF(NOT(ISBLANK('2 sup_templates'!AP20)),IF(NOT(ISBLANK('2 sup_templates'!AP19)),'2 sup_templates'!AP20/'2 sup_templates'!AP19-1,""),"")</f>
        <v/>
      </c>
      <c r="AQ20" s="151" t="str">
        <f>IF(NOT(ISBLANK('2 sup_templates'!AQ20)),IF(NOT(ISBLANK('2 sup_templates'!AQ19)),'2 sup_templates'!AQ20/'2 sup_templates'!AQ19-1,""),"")</f>
        <v/>
      </c>
      <c r="AR20" s="154" t="str">
        <f>IF(NOT(ISBLANK('2 sup_templates'!AR20)),IF(NOT(ISBLANK('2 sup_templates'!AR19)),'2 sup_templates'!AR20/'2 sup_templates'!AR19-1,""),"")</f>
        <v/>
      </c>
      <c r="AS20" s="151" t="str">
        <f>IF(NOT(ISBLANK('2 sup_templates'!AS20)),IF(NOT(ISBLANK('2 sup_templates'!AS19)),'2 sup_templates'!AS20/'2 sup_templates'!AS19-1,""),"")</f>
        <v/>
      </c>
      <c r="AT20" s="154" t="str">
        <f>IF(NOT(ISBLANK('2 sup_templates'!AT20)),IF(NOT(ISBLANK('2 sup_templates'!AT19)),'2 sup_templates'!AT20/'2 sup_templates'!AT19-1,""),"")</f>
        <v/>
      </c>
      <c r="AU20" s="151" t="str">
        <f>IF(NOT(ISBLANK('2 sup_templates'!AU20)),IF(NOT(ISBLANK('2 sup_templates'!AU19)),'2 sup_templates'!AU20/'2 sup_templates'!AU19-1,""),"")</f>
        <v/>
      </c>
      <c r="AV20" s="155" t="str">
        <f>IF(NOT(ISBLANK('2 sup_templates'!AV20)),IF(NOT(ISBLANK('2 sup_templates'!AV19)),'2 sup_templates'!AV20/'2 sup_templates'!AV19-1,""),"")</f>
        <v/>
      </c>
      <c r="AW20" s="168" t="str">
        <f>IF(NOT(ISBLANK('2 sup_templates'!AW20)),IF(NOT(ISBLANK('2 sup_templates'!AW19)),'2 sup_templates'!AW20/'2 sup_templates'!AW19-1,""),"")</f>
        <v/>
      </c>
      <c r="AX20" s="154" t="str">
        <f>IF(NOT(ISBLANK('2 sup_templates'!AX20)),IF(NOT(ISBLANK('2 sup_templates'!AX19)),'2 sup_templates'!AX20/'2 sup_templates'!AX19-1,""),"")</f>
        <v/>
      </c>
      <c r="AY20" s="151" t="str">
        <f>IF(NOT(ISBLANK('2 sup_templates'!AY20)),IF(NOT(ISBLANK('2 sup_templates'!AY19)),'2 sup_templates'!AY20/'2 sup_templates'!AY19-1,""),"")</f>
        <v/>
      </c>
      <c r="AZ20" s="154" t="str">
        <f>IF(NOT(ISBLANK('2 sup_templates'!AZ20)),IF(NOT(ISBLANK('2 sup_templates'!AZ19)),'2 sup_templates'!AZ20/'2 sup_templates'!AZ19-1,""),"")</f>
        <v/>
      </c>
      <c r="BA20" s="14"/>
    </row>
    <row r="21" spans="1:53" s="2" customFormat="1" x14ac:dyDescent="0.2">
      <c r="A21" s="6"/>
      <c r="B21" s="107">
        <v>2012</v>
      </c>
      <c r="C21" s="911" t="str">
        <f>IF(NOT(ISBLANK('2 sup_templates'!C21)),IF(NOT(ISBLANK('2 sup_templates'!C20)),'2 sup_templates'!C21/'2 sup_templates'!C20-1,""),"")</f>
        <v/>
      </c>
      <c r="D21" s="913" t="str">
        <f>IF(NOT(ISBLANK('2 sup_templates'!D21)),IF(NOT(ISBLANK('2 sup_templates'!D20)),'2 sup_templates'!D21/'2 sup_templates'!D20-1,""),"")</f>
        <v/>
      </c>
      <c r="E21" s="911" t="str">
        <f>IF(NOT(ISBLANK('2 sup_templates'!E21)),IF(NOT(ISBLANK('2 sup_templates'!E20)),'2 sup_templates'!E21/'2 sup_templates'!E20-1,""),"")</f>
        <v/>
      </c>
      <c r="F21" s="913" t="str">
        <f>IF(NOT(ISBLANK('2 sup_templates'!F21)),IF(NOT(ISBLANK('2 sup_templates'!F20)),'2 sup_templates'!F21/'2 sup_templates'!F20-1,""),"")</f>
        <v/>
      </c>
      <c r="G21" s="911" t="str">
        <f>IF(NOT(ISBLANK('2 sup_templates'!G21)),IF(NOT(ISBLANK('2 sup_templates'!G20)),'2 sup_templates'!G21/'2 sup_templates'!G20-1,""),"")</f>
        <v/>
      </c>
      <c r="H21" s="913" t="str">
        <f>IF(NOT(ISBLANK('2 sup_templates'!H21)),IF(NOT(ISBLANK('2 sup_templates'!H20)),'2 sup_templates'!H21/'2 sup_templates'!H20-1,""),"")</f>
        <v/>
      </c>
      <c r="I21" s="911" t="str">
        <f>IF(NOT(ISBLANK('2 sup_templates'!I21)),IF(NOT(ISBLANK('2 sup_templates'!I20)),'2 sup_templates'!I21/'2 sup_templates'!I20-1,""),"")</f>
        <v/>
      </c>
      <c r="J21" s="913" t="str">
        <f>IF(NOT(ISBLANK('2 sup_templates'!J21)),IF(NOT(ISBLANK('2 sup_templates'!J20)),'2 sup_templates'!J21/'2 sup_templates'!J20-1,""),"")</f>
        <v/>
      </c>
      <c r="K21" s="911" t="str">
        <f>IF(NOT(ISBLANK('2 sup_templates'!K21)),IF(NOT(ISBLANK('2 sup_templates'!K20)),'2 sup_templates'!K21/'2 sup_templates'!K20-1,""),"")</f>
        <v/>
      </c>
      <c r="L21" s="913" t="str">
        <f>IF(NOT(ISBLANK('2 sup_templates'!L21)),IF(NOT(ISBLANK('2 sup_templates'!L20)),'2 sup_templates'!L21/'2 sup_templates'!L20-1,""),"")</f>
        <v/>
      </c>
      <c r="M21" s="911" t="str">
        <f>IF(NOT(ISBLANK('2 sup_templates'!M21)),IF(NOT(ISBLANK('2 sup_templates'!M20)),'2 sup_templates'!M21/'2 sup_templates'!M20-1,""),"")</f>
        <v/>
      </c>
      <c r="N21" s="913" t="str">
        <f>IF(NOT(ISBLANK('2 sup_templates'!N21)),IF(NOT(ISBLANK('2 sup_templates'!N20)),'2 sup_templates'!N21/'2 sup_templates'!N20-1,""),"")</f>
        <v/>
      </c>
      <c r="O21" s="911" t="str">
        <f>IF(NOT(ISBLANK('2 sup_templates'!O21)),IF(NOT(ISBLANK('2 sup_templates'!O20)),'2 sup_templates'!O21/'2 sup_templates'!O20-1,""),"")</f>
        <v/>
      </c>
      <c r="P21" s="913" t="str">
        <f>IF(NOT(ISBLANK('2 sup_templates'!P21)),IF(NOT(ISBLANK('2 sup_templates'!P20)),'2 sup_templates'!P21/'2 sup_templates'!P20-1,""),"")</f>
        <v/>
      </c>
      <c r="Q21" s="911" t="str">
        <f>IF(NOT(ISBLANK('2 sup_templates'!Q21)),IF(NOT(ISBLANK('2 sup_templates'!Q20)),'2 sup_templates'!Q21/'2 sup_templates'!Q20-1,""),"")</f>
        <v/>
      </c>
      <c r="R21" s="913" t="str">
        <f>IF(NOT(ISBLANK('2 sup_templates'!R21)),IF(NOT(ISBLANK('2 sup_templates'!R20)),'2 sup_templates'!R21/'2 sup_templates'!R20-1,""),"")</f>
        <v/>
      </c>
      <c r="S21" s="704"/>
      <c r="T21" s="107">
        <v>2012</v>
      </c>
      <c r="U21" s="151" t="str">
        <f>IF(NOT(ISBLANK('2 sup_templates'!U21)),IF(NOT(ISBLANK('2 sup_templates'!U20)),'2 sup_templates'!U21/'2 sup_templates'!U20-1,""),"")</f>
        <v/>
      </c>
      <c r="V21" s="154" t="str">
        <f>IF(NOT(ISBLANK('2 sup_templates'!V21)),IF(NOT(ISBLANK('2 sup_templates'!V20)),'2 sup_templates'!V21/'2 sup_templates'!V20-1,""),"")</f>
        <v/>
      </c>
      <c r="W21" s="151" t="str">
        <f>IF(NOT(ISBLANK('2 sup_templates'!W21)),IF(NOT(ISBLANK('2 sup_templates'!W20)),'2 sup_templates'!W21/'2 sup_templates'!W20-1,""),"")</f>
        <v/>
      </c>
      <c r="X21" s="154" t="str">
        <f>IF(NOT(ISBLANK('2 sup_templates'!X21)),IF(NOT(ISBLANK('2 sup_templates'!X20)),'2 sup_templates'!X21/'2 sup_templates'!X20-1,""),"")</f>
        <v/>
      </c>
      <c r="Y21" s="151" t="str">
        <f>IF(NOT(ISBLANK('2 sup_templates'!Y21)),IF(NOT(ISBLANK('2 sup_templates'!Y20)),'2 sup_templates'!Y21/'2 sup_templates'!Y20-1,""),"")</f>
        <v/>
      </c>
      <c r="Z21" s="154" t="str">
        <f>IF(NOT(ISBLANK('2 sup_templates'!Z21)),IF(NOT(ISBLANK('2 sup_templates'!Z20)),'2 sup_templates'!Z21/'2 sup_templates'!Z20-1,""),"")</f>
        <v/>
      </c>
      <c r="AA21" s="151" t="str">
        <f>IF(NOT(ISBLANK('2 sup_templates'!AA21)),IF(NOT(ISBLANK('2 sup_templates'!AA20)),'2 sup_templates'!AA21/'2 sup_templates'!AA20-1,""),"")</f>
        <v/>
      </c>
      <c r="AB21" s="154" t="str">
        <f>IF(NOT(ISBLANK('2 sup_templates'!AB21)),IF(NOT(ISBLANK('2 sup_templates'!AB20)),'2 sup_templates'!AB21/'2 sup_templates'!AB20-1,""),"")</f>
        <v/>
      </c>
      <c r="AC21" s="704"/>
      <c r="AD21" s="107">
        <v>2012</v>
      </c>
      <c r="AE21" s="151" t="str">
        <f>IF(NOT(ISBLANK('2 sup_templates'!AE21)),IF(NOT(ISBLANK('2 sup_templates'!AE20)),'2 sup_templates'!AE21/'2 sup_templates'!AE20-1,""),"")</f>
        <v/>
      </c>
      <c r="AF21" s="154" t="str">
        <f>IF(NOT(ISBLANK('2 sup_templates'!AF21)),IF(NOT(ISBLANK('2 sup_templates'!AF20)),'2 sup_templates'!AF21/'2 sup_templates'!AF20-1,""),"")</f>
        <v/>
      </c>
      <c r="AG21" s="151" t="str">
        <f>IF(NOT(ISBLANK('2 sup_templates'!AG21)),IF(NOT(ISBLANK('2 sup_templates'!AG20)),'2 sup_templates'!AG21/'2 sup_templates'!AG20-1,""),"")</f>
        <v/>
      </c>
      <c r="AH21" s="154" t="str">
        <f>IF(NOT(ISBLANK('2 sup_templates'!AH21)),IF(NOT(ISBLANK('2 sup_templates'!AH20)),'2 sup_templates'!AH21/'2 sup_templates'!AH20-1,""),"")</f>
        <v/>
      </c>
      <c r="AI21" s="151" t="str">
        <f>IF(NOT(ISBLANK('2 sup_templates'!AI21)),IF(NOT(ISBLANK('2 sup_templates'!AI20)),'2 sup_templates'!AI21/'2 sup_templates'!AI20-1,""),"")</f>
        <v/>
      </c>
      <c r="AJ21" s="154" t="str">
        <f>IF(NOT(ISBLANK('2 sup_templates'!AJ21)),IF(NOT(ISBLANK('2 sup_templates'!AJ20)),'2 sup_templates'!AJ21/'2 sup_templates'!AJ20-1,""),"")</f>
        <v/>
      </c>
      <c r="AK21" s="151" t="str">
        <f>IF(NOT(ISBLANK('2 sup_templates'!AK21)),IF(NOT(ISBLANK('2 sup_templates'!AK20)),'2 sup_templates'!AK21/'2 sup_templates'!AK20-1,""),"")</f>
        <v/>
      </c>
      <c r="AL21" s="154" t="str">
        <f>IF(NOT(ISBLANK('2 sup_templates'!AL21)),IF(NOT(ISBLANK('2 sup_templates'!AL20)),'2 sup_templates'!AL21/'2 sup_templates'!AL20-1,""),"")</f>
        <v/>
      </c>
      <c r="AM21" s="151" t="str">
        <f>IF(NOT(ISBLANK('2 sup_templates'!AM21)),IF(NOT(ISBLANK('2 sup_templates'!AM20)),'2 sup_templates'!AM21/'2 sup_templates'!AM20-1,""),"")</f>
        <v/>
      </c>
      <c r="AN21" s="154" t="str">
        <f>IF(NOT(ISBLANK('2 sup_templates'!AN21)),IF(NOT(ISBLANK('2 sup_templates'!AN20)),'2 sup_templates'!AN21/'2 sup_templates'!AN20-1,""),"")</f>
        <v/>
      </c>
      <c r="AO21" s="151" t="str">
        <f>IF(NOT(ISBLANK('2 sup_templates'!AO21)),IF(NOT(ISBLANK('2 sup_templates'!AO20)),'2 sup_templates'!AO21/'2 sup_templates'!AO20-1,""),"")</f>
        <v/>
      </c>
      <c r="AP21" s="154" t="str">
        <f>IF(NOT(ISBLANK('2 sup_templates'!AP21)),IF(NOT(ISBLANK('2 sup_templates'!AP20)),'2 sup_templates'!AP21/'2 sup_templates'!AP20-1,""),"")</f>
        <v/>
      </c>
      <c r="AQ21" s="151" t="str">
        <f>IF(NOT(ISBLANK('2 sup_templates'!AQ21)),IF(NOT(ISBLANK('2 sup_templates'!AQ20)),'2 sup_templates'!AQ21/'2 sup_templates'!AQ20-1,""),"")</f>
        <v/>
      </c>
      <c r="AR21" s="154" t="str">
        <f>IF(NOT(ISBLANK('2 sup_templates'!AR21)),IF(NOT(ISBLANK('2 sup_templates'!AR20)),'2 sup_templates'!AR21/'2 sup_templates'!AR20-1,""),"")</f>
        <v/>
      </c>
      <c r="AS21" s="151" t="str">
        <f>IF(NOT(ISBLANK('2 sup_templates'!AS21)),IF(NOT(ISBLANK('2 sup_templates'!AS20)),'2 sup_templates'!AS21/'2 sup_templates'!AS20-1,""),"")</f>
        <v/>
      </c>
      <c r="AT21" s="154" t="str">
        <f>IF(NOT(ISBLANK('2 sup_templates'!AT21)),IF(NOT(ISBLANK('2 sup_templates'!AT20)),'2 sup_templates'!AT21/'2 sup_templates'!AT20-1,""),"")</f>
        <v/>
      </c>
      <c r="AU21" s="151" t="str">
        <f>IF(NOT(ISBLANK('2 sup_templates'!AU21)),IF(NOT(ISBLANK('2 sup_templates'!AU20)),'2 sup_templates'!AU21/'2 sup_templates'!AU20-1,""),"")</f>
        <v/>
      </c>
      <c r="AV21" s="155" t="str">
        <f>IF(NOT(ISBLANK('2 sup_templates'!AV21)),IF(NOT(ISBLANK('2 sup_templates'!AV20)),'2 sup_templates'!AV21/'2 sup_templates'!AV20-1,""),"")</f>
        <v/>
      </c>
      <c r="AW21" s="168" t="str">
        <f>IF(NOT(ISBLANK('2 sup_templates'!AW21)),IF(NOT(ISBLANK('2 sup_templates'!AW20)),'2 sup_templates'!AW21/'2 sup_templates'!AW20-1,""),"")</f>
        <v/>
      </c>
      <c r="AX21" s="154" t="str">
        <f>IF(NOT(ISBLANK('2 sup_templates'!AX21)),IF(NOT(ISBLANK('2 sup_templates'!AX20)),'2 sup_templates'!AX21/'2 sup_templates'!AX20-1,""),"")</f>
        <v/>
      </c>
      <c r="AY21" s="151" t="str">
        <f>IF(NOT(ISBLANK('2 sup_templates'!AY21)),IF(NOT(ISBLANK('2 sup_templates'!AY20)),'2 sup_templates'!AY21/'2 sup_templates'!AY20-1,""),"")</f>
        <v/>
      </c>
      <c r="AZ21" s="154" t="str">
        <f>IF(NOT(ISBLANK('2 sup_templates'!AZ21)),IF(NOT(ISBLANK('2 sup_templates'!AZ20)),'2 sup_templates'!AZ21/'2 sup_templates'!AZ20-1,""),"")</f>
        <v/>
      </c>
      <c r="BA21" s="14"/>
    </row>
    <row r="22" spans="1:53" s="2" customFormat="1" x14ac:dyDescent="0.2">
      <c r="A22" s="6"/>
      <c r="B22" s="107">
        <v>2013</v>
      </c>
      <c r="C22" s="911" t="str">
        <f>IF(NOT(ISBLANK('2 sup_templates'!C22)),IF(NOT(ISBLANK('2 sup_templates'!C21)),'2 sup_templates'!C22/'2 sup_templates'!C21-1,""),"")</f>
        <v/>
      </c>
      <c r="D22" s="913" t="str">
        <f>IF(NOT(ISBLANK('2 sup_templates'!D22)),IF(NOT(ISBLANK('2 sup_templates'!D21)),'2 sup_templates'!D22/'2 sup_templates'!D21-1,""),"")</f>
        <v/>
      </c>
      <c r="E22" s="911" t="str">
        <f>IF(NOT(ISBLANK('2 sup_templates'!E22)),IF(NOT(ISBLANK('2 sup_templates'!E21)),'2 sup_templates'!E22/'2 sup_templates'!E21-1,""),"")</f>
        <v/>
      </c>
      <c r="F22" s="913" t="str">
        <f>IF(NOT(ISBLANK('2 sup_templates'!F22)),IF(NOT(ISBLANK('2 sup_templates'!F21)),'2 sup_templates'!F22/'2 sup_templates'!F21-1,""),"")</f>
        <v/>
      </c>
      <c r="G22" s="911" t="str">
        <f>IF(NOT(ISBLANK('2 sup_templates'!G22)),IF(NOT(ISBLANK('2 sup_templates'!G21)),'2 sup_templates'!G22/'2 sup_templates'!G21-1,""),"")</f>
        <v/>
      </c>
      <c r="H22" s="913" t="str">
        <f>IF(NOT(ISBLANK('2 sup_templates'!H22)),IF(NOT(ISBLANK('2 sup_templates'!H21)),'2 sup_templates'!H22/'2 sup_templates'!H21-1,""),"")</f>
        <v/>
      </c>
      <c r="I22" s="911" t="str">
        <f>IF(NOT(ISBLANK('2 sup_templates'!I22)),IF(NOT(ISBLANK('2 sup_templates'!I21)),'2 sup_templates'!I22/'2 sup_templates'!I21-1,""),"")</f>
        <v/>
      </c>
      <c r="J22" s="913" t="str">
        <f>IF(NOT(ISBLANK('2 sup_templates'!J22)),IF(NOT(ISBLANK('2 sup_templates'!J21)),'2 sup_templates'!J22/'2 sup_templates'!J21-1,""),"")</f>
        <v/>
      </c>
      <c r="K22" s="911" t="str">
        <f>IF(NOT(ISBLANK('2 sup_templates'!K22)),IF(NOT(ISBLANK('2 sup_templates'!K21)),'2 sup_templates'!K22/'2 sup_templates'!K21-1,""),"")</f>
        <v/>
      </c>
      <c r="L22" s="913" t="str">
        <f>IF(NOT(ISBLANK('2 sup_templates'!L22)),IF(NOT(ISBLANK('2 sup_templates'!L21)),'2 sup_templates'!L22/'2 sup_templates'!L21-1,""),"")</f>
        <v/>
      </c>
      <c r="M22" s="911" t="str">
        <f>IF(NOT(ISBLANK('2 sup_templates'!M22)),IF(NOT(ISBLANK('2 sup_templates'!M21)),'2 sup_templates'!M22/'2 sup_templates'!M21-1,""),"")</f>
        <v/>
      </c>
      <c r="N22" s="913" t="str">
        <f>IF(NOT(ISBLANK('2 sup_templates'!N22)),IF(NOT(ISBLANK('2 sup_templates'!N21)),'2 sup_templates'!N22/'2 sup_templates'!N21-1,""),"")</f>
        <v/>
      </c>
      <c r="O22" s="911" t="str">
        <f>IF(NOT(ISBLANK('2 sup_templates'!O22)),IF(NOT(ISBLANK('2 sup_templates'!O21)),'2 sup_templates'!O22/'2 sup_templates'!O21-1,""),"")</f>
        <v/>
      </c>
      <c r="P22" s="913" t="str">
        <f>IF(NOT(ISBLANK('2 sup_templates'!P22)),IF(NOT(ISBLANK('2 sup_templates'!P21)),'2 sup_templates'!P22/'2 sup_templates'!P21-1,""),"")</f>
        <v/>
      </c>
      <c r="Q22" s="911" t="str">
        <f>IF(NOT(ISBLANK('2 sup_templates'!Q22)),IF(NOT(ISBLANK('2 sup_templates'!Q21)),'2 sup_templates'!Q22/'2 sup_templates'!Q21-1,""),"")</f>
        <v/>
      </c>
      <c r="R22" s="913" t="str">
        <f>IF(NOT(ISBLANK('2 sup_templates'!R22)),IF(NOT(ISBLANK('2 sup_templates'!R21)),'2 sup_templates'!R22/'2 sup_templates'!R21-1,""),"")</f>
        <v/>
      </c>
      <c r="S22" s="704"/>
      <c r="T22" s="107">
        <v>2013</v>
      </c>
      <c r="U22" s="151" t="str">
        <f>IF(NOT(ISBLANK('2 sup_templates'!U22)),IF(NOT(ISBLANK('2 sup_templates'!U21)),'2 sup_templates'!U22/'2 sup_templates'!U21-1,""),"")</f>
        <v/>
      </c>
      <c r="V22" s="154" t="str">
        <f>IF(NOT(ISBLANK('2 sup_templates'!V22)),IF(NOT(ISBLANK('2 sup_templates'!V21)),'2 sup_templates'!V22/'2 sup_templates'!V21-1,""),"")</f>
        <v/>
      </c>
      <c r="W22" s="151" t="str">
        <f>IF(NOT(ISBLANK('2 sup_templates'!W22)),IF(NOT(ISBLANK('2 sup_templates'!W21)),'2 sup_templates'!W22/'2 sup_templates'!W21-1,""),"")</f>
        <v/>
      </c>
      <c r="X22" s="154" t="str">
        <f>IF(NOT(ISBLANK('2 sup_templates'!X22)),IF(NOT(ISBLANK('2 sup_templates'!X21)),'2 sup_templates'!X22/'2 sup_templates'!X21-1,""),"")</f>
        <v/>
      </c>
      <c r="Y22" s="151" t="str">
        <f>IF(NOT(ISBLANK('2 sup_templates'!Y22)),IF(NOT(ISBLANK('2 sup_templates'!Y21)),'2 sup_templates'!Y22/'2 sup_templates'!Y21-1,""),"")</f>
        <v/>
      </c>
      <c r="Z22" s="154" t="str">
        <f>IF(NOT(ISBLANK('2 sup_templates'!Z22)),IF(NOT(ISBLANK('2 sup_templates'!Z21)),'2 sup_templates'!Z22/'2 sup_templates'!Z21-1,""),"")</f>
        <v/>
      </c>
      <c r="AA22" s="151" t="str">
        <f>IF(NOT(ISBLANK('2 sup_templates'!AA22)),IF(NOT(ISBLANK('2 sup_templates'!AA21)),'2 sup_templates'!AA22/'2 sup_templates'!AA21-1,""),"")</f>
        <v/>
      </c>
      <c r="AB22" s="154" t="str">
        <f>IF(NOT(ISBLANK('2 sup_templates'!AB22)),IF(NOT(ISBLANK('2 sup_templates'!AB21)),'2 sup_templates'!AB22/'2 sup_templates'!AB21-1,""),"")</f>
        <v/>
      </c>
      <c r="AC22" s="704"/>
      <c r="AD22" s="107">
        <v>2013</v>
      </c>
      <c r="AE22" s="151" t="str">
        <f>IF(NOT(ISBLANK('2 sup_templates'!AE22)),IF(NOT(ISBLANK('2 sup_templates'!AE21)),'2 sup_templates'!AE22/'2 sup_templates'!AE21-1,""),"")</f>
        <v/>
      </c>
      <c r="AF22" s="154" t="str">
        <f>IF(NOT(ISBLANK('2 sup_templates'!AF22)),IF(NOT(ISBLANK('2 sup_templates'!AF21)),'2 sup_templates'!AF22/'2 sup_templates'!AF21-1,""),"")</f>
        <v/>
      </c>
      <c r="AG22" s="151" t="str">
        <f>IF(NOT(ISBLANK('2 sup_templates'!AG22)),IF(NOT(ISBLANK('2 sup_templates'!AG21)),'2 sup_templates'!AG22/'2 sup_templates'!AG21-1,""),"")</f>
        <v/>
      </c>
      <c r="AH22" s="154" t="str">
        <f>IF(NOT(ISBLANK('2 sup_templates'!AH22)),IF(NOT(ISBLANK('2 sup_templates'!AH21)),'2 sup_templates'!AH22/'2 sup_templates'!AH21-1,""),"")</f>
        <v/>
      </c>
      <c r="AI22" s="151" t="str">
        <f>IF(NOT(ISBLANK('2 sup_templates'!AI22)),IF(NOT(ISBLANK('2 sup_templates'!AI21)),'2 sup_templates'!AI22/'2 sup_templates'!AI21-1,""),"")</f>
        <v/>
      </c>
      <c r="AJ22" s="154" t="str">
        <f>IF(NOT(ISBLANK('2 sup_templates'!AJ22)),IF(NOT(ISBLANK('2 sup_templates'!AJ21)),'2 sup_templates'!AJ22/'2 sup_templates'!AJ21-1,""),"")</f>
        <v/>
      </c>
      <c r="AK22" s="151" t="str">
        <f>IF(NOT(ISBLANK('2 sup_templates'!AK22)),IF(NOT(ISBLANK('2 sup_templates'!AK21)),'2 sup_templates'!AK22/'2 sup_templates'!AK21-1,""),"")</f>
        <v/>
      </c>
      <c r="AL22" s="154" t="str">
        <f>IF(NOT(ISBLANK('2 sup_templates'!AL22)),IF(NOT(ISBLANK('2 sup_templates'!AL21)),'2 sup_templates'!AL22/'2 sup_templates'!AL21-1,""),"")</f>
        <v/>
      </c>
      <c r="AM22" s="151" t="str">
        <f>IF(NOT(ISBLANK('2 sup_templates'!AM22)),IF(NOT(ISBLANK('2 sup_templates'!AM21)),'2 sup_templates'!AM22/'2 sup_templates'!AM21-1,""),"")</f>
        <v/>
      </c>
      <c r="AN22" s="154" t="str">
        <f>IF(NOT(ISBLANK('2 sup_templates'!AN22)),IF(NOT(ISBLANK('2 sup_templates'!AN21)),'2 sup_templates'!AN22/'2 sup_templates'!AN21-1,""),"")</f>
        <v/>
      </c>
      <c r="AO22" s="151" t="str">
        <f>IF(NOT(ISBLANK('2 sup_templates'!AO22)),IF(NOT(ISBLANK('2 sup_templates'!AO21)),'2 sup_templates'!AO22/'2 sup_templates'!AO21-1,""),"")</f>
        <v/>
      </c>
      <c r="AP22" s="154" t="str">
        <f>IF(NOT(ISBLANK('2 sup_templates'!AP22)),IF(NOT(ISBLANK('2 sup_templates'!AP21)),'2 sup_templates'!AP22/'2 sup_templates'!AP21-1,""),"")</f>
        <v/>
      </c>
      <c r="AQ22" s="151" t="str">
        <f>IF(NOT(ISBLANK('2 sup_templates'!AQ22)),IF(NOT(ISBLANK('2 sup_templates'!AQ21)),'2 sup_templates'!AQ22/'2 sup_templates'!AQ21-1,""),"")</f>
        <v/>
      </c>
      <c r="AR22" s="154" t="str">
        <f>IF(NOT(ISBLANK('2 sup_templates'!AR22)),IF(NOT(ISBLANK('2 sup_templates'!AR21)),'2 sup_templates'!AR22/'2 sup_templates'!AR21-1,""),"")</f>
        <v/>
      </c>
      <c r="AS22" s="151" t="str">
        <f>IF(NOT(ISBLANK('2 sup_templates'!AS22)),IF(NOT(ISBLANK('2 sup_templates'!AS21)),'2 sup_templates'!AS22/'2 sup_templates'!AS21-1,""),"")</f>
        <v/>
      </c>
      <c r="AT22" s="154" t="str">
        <f>IF(NOT(ISBLANK('2 sup_templates'!AT22)),IF(NOT(ISBLANK('2 sup_templates'!AT21)),'2 sup_templates'!AT22/'2 sup_templates'!AT21-1,""),"")</f>
        <v/>
      </c>
      <c r="AU22" s="151" t="str">
        <f>IF(NOT(ISBLANK('2 sup_templates'!AU22)),IF(NOT(ISBLANK('2 sup_templates'!AU21)),'2 sup_templates'!AU22/'2 sup_templates'!AU21-1,""),"")</f>
        <v/>
      </c>
      <c r="AV22" s="155" t="str">
        <f>IF(NOT(ISBLANK('2 sup_templates'!AV22)),IF(NOT(ISBLANK('2 sup_templates'!AV21)),'2 sup_templates'!AV22/'2 sup_templates'!AV21-1,""),"")</f>
        <v/>
      </c>
      <c r="AW22" s="168" t="str">
        <f>IF(NOT(ISBLANK('2 sup_templates'!AW22)),IF(NOT(ISBLANK('2 sup_templates'!AW21)),'2 sup_templates'!AW22/'2 sup_templates'!AW21-1,""),"")</f>
        <v/>
      </c>
      <c r="AX22" s="154" t="str">
        <f>IF(NOT(ISBLANK('2 sup_templates'!AX22)),IF(NOT(ISBLANK('2 sup_templates'!AX21)),'2 sup_templates'!AX22/'2 sup_templates'!AX21-1,""),"")</f>
        <v/>
      </c>
      <c r="AY22" s="151" t="str">
        <f>IF(NOT(ISBLANK('2 sup_templates'!AY22)),IF(NOT(ISBLANK('2 sup_templates'!AY21)),'2 sup_templates'!AY22/'2 sup_templates'!AY21-1,""),"")</f>
        <v/>
      </c>
      <c r="AZ22" s="154" t="str">
        <f>IF(NOT(ISBLANK('2 sup_templates'!AZ22)),IF(NOT(ISBLANK('2 sup_templates'!AZ21)),'2 sup_templates'!AZ22/'2 sup_templates'!AZ21-1,""),"")</f>
        <v/>
      </c>
      <c r="BA22" s="14"/>
    </row>
    <row r="23" spans="1:53" s="20" customFormat="1" x14ac:dyDescent="0.2">
      <c r="A23" s="24"/>
      <c r="B23" s="108">
        <v>2014</v>
      </c>
      <c r="C23" s="911" t="str">
        <f>IF(NOT(ISBLANK('2 sup_templates'!C23)),IF(NOT(ISBLANK('2 sup_templates'!C22)),'2 sup_templates'!C23/'2 sup_templates'!C22-1,""),"")</f>
        <v/>
      </c>
      <c r="D23" s="914" t="str">
        <f>IF(NOT(ISBLANK('2 sup_templates'!D23)),IF(NOT(ISBLANK('2 sup_templates'!D22)),'2 sup_templates'!D23/'2 sup_templates'!D22-1,""),"")</f>
        <v/>
      </c>
      <c r="E23" s="911" t="str">
        <f>IF(NOT(ISBLANK('2 sup_templates'!E23)),IF(NOT(ISBLANK('2 sup_templates'!E22)),'2 sup_templates'!E23/'2 sup_templates'!E22-1,""),"")</f>
        <v/>
      </c>
      <c r="F23" s="914" t="str">
        <f>IF(NOT(ISBLANK('2 sup_templates'!F23)),IF(NOT(ISBLANK('2 sup_templates'!F22)),'2 sup_templates'!F23/'2 sup_templates'!F22-1,""),"")</f>
        <v/>
      </c>
      <c r="G23" s="911" t="str">
        <f>IF(NOT(ISBLANK('2 sup_templates'!G23)),IF(NOT(ISBLANK('2 sup_templates'!G22)),'2 sup_templates'!G23/'2 sup_templates'!G22-1,""),"")</f>
        <v/>
      </c>
      <c r="H23" s="914" t="str">
        <f>IF(NOT(ISBLANK('2 sup_templates'!H23)),IF(NOT(ISBLANK('2 sup_templates'!H22)),'2 sup_templates'!H23/'2 sup_templates'!H22-1,""),"")</f>
        <v/>
      </c>
      <c r="I23" s="911" t="str">
        <f>IF(NOT(ISBLANK('2 sup_templates'!I23)),IF(NOT(ISBLANK('2 sup_templates'!I22)),'2 sup_templates'!I23/'2 sup_templates'!I22-1,""),"")</f>
        <v/>
      </c>
      <c r="J23" s="914" t="str">
        <f>IF(NOT(ISBLANK('2 sup_templates'!J23)),IF(NOT(ISBLANK('2 sup_templates'!J22)),'2 sup_templates'!J23/'2 sup_templates'!J22-1,""),"")</f>
        <v/>
      </c>
      <c r="K23" s="911" t="str">
        <f>IF(NOT(ISBLANK('2 sup_templates'!K23)),IF(NOT(ISBLANK('2 sup_templates'!K22)),'2 sup_templates'!K23/'2 sup_templates'!K22-1,""),"")</f>
        <v/>
      </c>
      <c r="L23" s="914" t="str">
        <f>IF(NOT(ISBLANK('2 sup_templates'!L23)),IF(NOT(ISBLANK('2 sup_templates'!L22)),'2 sup_templates'!L23/'2 sup_templates'!L22-1,""),"")</f>
        <v/>
      </c>
      <c r="M23" s="911" t="str">
        <f>IF(NOT(ISBLANK('2 sup_templates'!M23)),IF(NOT(ISBLANK('2 sup_templates'!M22)),'2 sup_templates'!M23/'2 sup_templates'!M22-1,""),"")</f>
        <v/>
      </c>
      <c r="N23" s="914" t="str">
        <f>IF(NOT(ISBLANK('2 sup_templates'!N23)),IF(NOT(ISBLANK('2 sup_templates'!N22)),'2 sup_templates'!N23/'2 sup_templates'!N22-1,""),"")</f>
        <v/>
      </c>
      <c r="O23" s="911" t="str">
        <f>IF(NOT(ISBLANK('2 sup_templates'!O23)),IF(NOT(ISBLANK('2 sup_templates'!O22)),'2 sup_templates'!O23/'2 sup_templates'!O22-1,""),"")</f>
        <v/>
      </c>
      <c r="P23" s="914" t="str">
        <f>IF(NOT(ISBLANK('2 sup_templates'!P23)),IF(NOT(ISBLANK('2 sup_templates'!P22)),'2 sup_templates'!P23/'2 sup_templates'!P22-1,""),"")</f>
        <v/>
      </c>
      <c r="Q23" s="911" t="str">
        <f>IF(NOT(ISBLANK('2 sup_templates'!Q23)),IF(NOT(ISBLANK('2 sup_templates'!Q22)),'2 sup_templates'!Q23/'2 sup_templates'!Q22-1,""),"")</f>
        <v/>
      </c>
      <c r="R23" s="914" t="str">
        <f>IF(NOT(ISBLANK('2 sup_templates'!R23)),IF(NOT(ISBLANK('2 sup_templates'!R22)),'2 sup_templates'!R23/'2 sup_templates'!R22-1,""),"")</f>
        <v/>
      </c>
      <c r="S23" s="704"/>
      <c r="T23" s="108">
        <v>2014</v>
      </c>
      <c r="U23" s="151" t="str">
        <f>IF(NOT(ISBLANK('2 sup_templates'!U23)),IF(NOT(ISBLANK('2 sup_templates'!U22)),'2 sup_templates'!U23/'2 sup_templates'!U22-1,""),"")</f>
        <v/>
      </c>
      <c r="V23" s="156" t="str">
        <f>IF(NOT(ISBLANK('2 sup_templates'!V23)),IF(NOT(ISBLANK('2 sup_templates'!V22)),'2 sup_templates'!V23/'2 sup_templates'!V22-1,""),"")</f>
        <v/>
      </c>
      <c r="W23" s="151" t="str">
        <f>IF(NOT(ISBLANK('2 sup_templates'!W23)),IF(NOT(ISBLANK('2 sup_templates'!W22)),'2 sup_templates'!W23/'2 sup_templates'!W22-1,""),"")</f>
        <v/>
      </c>
      <c r="X23" s="156" t="str">
        <f>IF(NOT(ISBLANK('2 sup_templates'!X23)),IF(NOT(ISBLANK('2 sup_templates'!X22)),'2 sup_templates'!X23/'2 sup_templates'!X22-1,""),"")</f>
        <v/>
      </c>
      <c r="Y23" s="151" t="str">
        <f>IF(NOT(ISBLANK('2 sup_templates'!Y23)),IF(NOT(ISBLANK('2 sup_templates'!Y22)),'2 sup_templates'!Y23/'2 sup_templates'!Y22-1,""),"")</f>
        <v/>
      </c>
      <c r="Z23" s="156" t="str">
        <f>IF(NOT(ISBLANK('2 sup_templates'!Z23)),IF(NOT(ISBLANK('2 sup_templates'!Z22)),'2 sup_templates'!Z23/'2 sup_templates'!Z22-1,""),"")</f>
        <v/>
      </c>
      <c r="AA23" s="151" t="str">
        <f>IF(NOT(ISBLANK('2 sup_templates'!AA23)),IF(NOT(ISBLANK('2 sup_templates'!AA22)),'2 sup_templates'!AA23/'2 sup_templates'!AA22-1,""),"")</f>
        <v/>
      </c>
      <c r="AB23" s="156" t="str">
        <f>IF(NOT(ISBLANK('2 sup_templates'!AB23)),IF(NOT(ISBLANK('2 sup_templates'!AB22)),'2 sup_templates'!AB23/'2 sup_templates'!AB22-1,""),"")</f>
        <v/>
      </c>
      <c r="AC23" s="704"/>
      <c r="AD23" s="108">
        <v>2014</v>
      </c>
      <c r="AE23" s="151" t="str">
        <f>IF(NOT(ISBLANK('2 sup_templates'!AE23)),IF(NOT(ISBLANK('2 sup_templates'!AE22)),'2 sup_templates'!AE23/'2 sup_templates'!AE22-1,""),"")</f>
        <v/>
      </c>
      <c r="AF23" s="156" t="str">
        <f>IF(NOT(ISBLANK('2 sup_templates'!AF23)),IF(NOT(ISBLANK('2 sup_templates'!AF22)),'2 sup_templates'!AF23/'2 sup_templates'!AF22-1,""),"")</f>
        <v/>
      </c>
      <c r="AG23" s="151" t="str">
        <f>IF(NOT(ISBLANK('2 sup_templates'!AG23)),IF(NOT(ISBLANK('2 sup_templates'!AG22)),'2 sup_templates'!AG23/'2 sup_templates'!AG22-1,""),"")</f>
        <v/>
      </c>
      <c r="AH23" s="156" t="str">
        <f>IF(NOT(ISBLANK('2 sup_templates'!AH23)),IF(NOT(ISBLANK('2 sup_templates'!AH22)),'2 sup_templates'!AH23/'2 sup_templates'!AH22-1,""),"")</f>
        <v/>
      </c>
      <c r="AI23" s="151" t="str">
        <f>IF(NOT(ISBLANK('2 sup_templates'!AI23)),IF(NOT(ISBLANK('2 sup_templates'!AI22)),'2 sup_templates'!AI23/'2 sup_templates'!AI22-1,""),"")</f>
        <v/>
      </c>
      <c r="AJ23" s="156" t="str">
        <f>IF(NOT(ISBLANK('2 sup_templates'!AJ23)),IF(NOT(ISBLANK('2 sup_templates'!AJ22)),'2 sup_templates'!AJ23/'2 sup_templates'!AJ22-1,""),"")</f>
        <v/>
      </c>
      <c r="AK23" s="151" t="str">
        <f>IF(NOT(ISBLANK('2 sup_templates'!AK23)),IF(NOT(ISBLANK('2 sup_templates'!AK22)),'2 sup_templates'!AK23/'2 sup_templates'!AK22-1,""),"")</f>
        <v/>
      </c>
      <c r="AL23" s="156" t="str">
        <f>IF(NOT(ISBLANK('2 sup_templates'!AL23)),IF(NOT(ISBLANK('2 sup_templates'!AL22)),'2 sup_templates'!AL23/'2 sup_templates'!AL22-1,""),"")</f>
        <v/>
      </c>
      <c r="AM23" s="151" t="str">
        <f>IF(NOT(ISBLANK('2 sup_templates'!AM23)),IF(NOT(ISBLANK('2 sup_templates'!AM22)),'2 sup_templates'!AM23/'2 sup_templates'!AM22-1,""),"")</f>
        <v/>
      </c>
      <c r="AN23" s="156" t="str">
        <f>IF(NOT(ISBLANK('2 sup_templates'!AN23)),IF(NOT(ISBLANK('2 sup_templates'!AN22)),'2 sup_templates'!AN23/'2 sup_templates'!AN22-1,""),"")</f>
        <v/>
      </c>
      <c r="AO23" s="151" t="str">
        <f>IF(NOT(ISBLANK('2 sup_templates'!AO23)),IF(NOT(ISBLANK('2 sup_templates'!AO22)),'2 sup_templates'!AO23/'2 sup_templates'!AO22-1,""),"")</f>
        <v/>
      </c>
      <c r="AP23" s="156" t="str">
        <f>IF(NOT(ISBLANK('2 sup_templates'!AP23)),IF(NOT(ISBLANK('2 sup_templates'!AP22)),'2 sup_templates'!AP23/'2 sup_templates'!AP22-1,""),"")</f>
        <v/>
      </c>
      <c r="AQ23" s="151" t="str">
        <f>IF(NOT(ISBLANK('2 sup_templates'!AQ23)),IF(NOT(ISBLANK('2 sup_templates'!AQ22)),'2 sup_templates'!AQ23/'2 sup_templates'!AQ22-1,""),"")</f>
        <v/>
      </c>
      <c r="AR23" s="156" t="str">
        <f>IF(NOT(ISBLANK('2 sup_templates'!AR23)),IF(NOT(ISBLANK('2 sup_templates'!AR22)),'2 sup_templates'!AR23/'2 sup_templates'!AR22-1,""),"")</f>
        <v/>
      </c>
      <c r="AS23" s="151" t="str">
        <f>IF(NOT(ISBLANK('2 sup_templates'!AS23)),IF(NOT(ISBLANK('2 sup_templates'!AS22)),'2 sup_templates'!AS23/'2 sup_templates'!AS22-1,""),"")</f>
        <v/>
      </c>
      <c r="AT23" s="156" t="str">
        <f>IF(NOT(ISBLANK('2 sup_templates'!AT23)),IF(NOT(ISBLANK('2 sup_templates'!AT22)),'2 sup_templates'!AT23/'2 sup_templates'!AT22-1,""),"")</f>
        <v/>
      </c>
      <c r="AU23" s="151" t="str">
        <f>IF(NOT(ISBLANK('2 sup_templates'!AU23)),IF(NOT(ISBLANK('2 sup_templates'!AU22)),'2 sup_templates'!AU23/'2 sup_templates'!AU22-1,""),"")</f>
        <v/>
      </c>
      <c r="AV23" s="157" t="str">
        <f>IF(NOT(ISBLANK('2 sup_templates'!AV23)),IF(NOT(ISBLANK('2 sup_templates'!AV22)),'2 sup_templates'!AV23/'2 sup_templates'!AV22-1,""),"")</f>
        <v/>
      </c>
      <c r="AW23" s="168" t="str">
        <f>IF(NOT(ISBLANK('2 sup_templates'!AW23)),IF(NOT(ISBLANK('2 sup_templates'!AW22)),'2 sup_templates'!AW23/'2 sup_templates'!AW22-1,""),"")</f>
        <v/>
      </c>
      <c r="AX23" s="156" t="str">
        <f>IF(NOT(ISBLANK('2 sup_templates'!AX23)),IF(NOT(ISBLANK('2 sup_templates'!AX22)),'2 sup_templates'!AX23/'2 sup_templates'!AX22-1,""),"")</f>
        <v/>
      </c>
      <c r="AY23" s="151" t="str">
        <f>IF(NOT(ISBLANK('2 sup_templates'!AY23)),IF(NOT(ISBLANK('2 sup_templates'!AY22)),'2 sup_templates'!AY23/'2 sup_templates'!AY22-1,""),"")</f>
        <v/>
      </c>
      <c r="AZ23" s="156" t="str">
        <f>IF(NOT(ISBLANK('2 sup_templates'!AZ23)),IF(NOT(ISBLANK('2 sup_templates'!AZ22)),'2 sup_templates'!AZ23/'2 sup_templates'!AZ22-1,""),"")</f>
        <v/>
      </c>
    </row>
    <row r="24" spans="1:53" s="20" customFormat="1" x14ac:dyDescent="0.2">
      <c r="A24" s="24"/>
      <c r="B24" s="107">
        <v>2015</v>
      </c>
      <c r="C24" s="915" t="str">
        <f>IF(NOT(ISBLANK('2 sup_templates'!C24)),IF(NOT(ISBLANK('2 sup_templates'!C23)),'2 sup_templates'!C24/'2 sup_templates'!C23-1,""),"")</f>
        <v/>
      </c>
      <c r="D24" s="913" t="str">
        <f>IF(NOT(ISBLANK('2 sup_templates'!D24)),IF(NOT(ISBLANK('2 sup_templates'!D23)),'2 sup_templates'!D24/'2 sup_templates'!D23-1,""),"")</f>
        <v/>
      </c>
      <c r="E24" s="915" t="str">
        <f>IF(NOT(ISBLANK('2 sup_templates'!E24)),IF(NOT(ISBLANK('2 sup_templates'!E23)),'2 sup_templates'!E24/'2 sup_templates'!E23-1,""),"")</f>
        <v/>
      </c>
      <c r="F24" s="913" t="str">
        <f>IF(NOT(ISBLANK('2 sup_templates'!F24)),IF(NOT(ISBLANK('2 sup_templates'!F23)),'2 sup_templates'!F24/'2 sup_templates'!F23-1,""),"")</f>
        <v/>
      </c>
      <c r="G24" s="915" t="str">
        <f>IF(NOT(ISBLANK('2 sup_templates'!G24)),IF(NOT(ISBLANK('2 sup_templates'!G23)),'2 sup_templates'!G24/'2 sup_templates'!G23-1,""),"")</f>
        <v/>
      </c>
      <c r="H24" s="913" t="str">
        <f>IF(NOT(ISBLANK('2 sup_templates'!H24)),IF(NOT(ISBLANK('2 sup_templates'!H23)),'2 sup_templates'!H24/'2 sup_templates'!H23-1,""),"")</f>
        <v/>
      </c>
      <c r="I24" s="915" t="str">
        <f>IF(NOT(ISBLANK('2 sup_templates'!I24)),IF(NOT(ISBLANK('2 sup_templates'!I23)),'2 sup_templates'!I24/'2 sup_templates'!I23-1,""),"")</f>
        <v/>
      </c>
      <c r="J24" s="913" t="str">
        <f>IF(NOT(ISBLANK('2 sup_templates'!J24)),IF(NOT(ISBLANK('2 sup_templates'!J23)),'2 sup_templates'!J24/'2 sup_templates'!J23-1,""),"")</f>
        <v/>
      </c>
      <c r="K24" s="915" t="str">
        <f>IF(NOT(ISBLANK('2 sup_templates'!K24)),IF(NOT(ISBLANK('2 sup_templates'!K23)),'2 sup_templates'!K24/'2 sup_templates'!K23-1,""),"")</f>
        <v/>
      </c>
      <c r="L24" s="913" t="str">
        <f>IF(NOT(ISBLANK('2 sup_templates'!L24)),IF(NOT(ISBLANK('2 sup_templates'!L23)),'2 sup_templates'!L24/'2 sup_templates'!L23-1,""),"")</f>
        <v/>
      </c>
      <c r="M24" s="915" t="str">
        <f>IF(NOT(ISBLANK('2 sup_templates'!M24)),IF(NOT(ISBLANK('2 sup_templates'!M23)),'2 sup_templates'!M24/'2 sup_templates'!M23-1,""),"")</f>
        <v/>
      </c>
      <c r="N24" s="913" t="str">
        <f>IF(NOT(ISBLANK('2 sup_templates'!N24)),IF(NOT(ISBLANK('2 sup_templates'!N23)),'2 sup_templates'!N24/'2 sup_templates'!N23-1,""),"")</f>
        <v/>
      </c>
      <c r="O24" s="915" t="str">
        <f>IF(NOT(ISBLANK('2 sup_templates'!O24)),IF(NOT(ISBLANK('2 sup_templates'!O23)),'2 sup_templates'!O24/'2 sup_templates'!O23-1,""),"")</f>
        <v/>
      </c>
      <c r="P24" s="913" t="str">
        <f>IF(NOT(ISBLANK('2 sup_templates'!P24)),IF(NOT(ISBLANK('2 sup_templates'!P23)),'2 sup_templates'!P24/'2 sup_templates'!P23-1,""),"")</f>
        <v/>
      </c>
      <c r="Q24" s="915" t="str">
        <f>IF(NOT(ISBLANK('2 sup_templates'!Q24)),IF(NOT(ISBLANK('2 sup_templates'!Q23)),'2 sup_templates'!Q24/'2 sup_templates'!Q23-1,""),"")</f>
        <v/>
      </c>
      <c r="R24" s="913" t="str">
        <f>IF(NOT(ISBLANK('2 sup_templates'!R24)),IF(NOT(ISBLANK('2 sup_templates'!R23)),'2 sup_templates'!R24/'2 sup_templates'!R23-1,""),"")</f>
        <v/>
      </c>
      <c r="S24" s="704"/>
      <c r="T24" s="107">
        <v>2015</v>
      </c>
      <c r="U24" s="876" t="str">
        <f>IF(NOT(ISBLANK('2 sup_templates'!U24)),IF(NOT(ISBLANK('2 sup_templates'!U23)),'2 sup_templates'!U24/'2 sup_templates'!U23-1,""),"")</f>
        <v/>
      </c>
      <c r="V24" s="154" t="str">
        <f>IF(NOT(ISBLANK('2 sup_templates'!V24)),IF(NOT(ISBLANK('2 sup_templates'!V23)),'2 sup_templates'!V24/'2 sup_templates'!V23-1,""),"")</f>
        <v/>
      </c>
      <c r="W24" s="876" t="str">
        <f>IF(NOT(ISBLANK('2 sup_templates'!W24)),IF(NOT(ISBLANK('2 sup_templates'!W23)),'2 sup_templates'!W24/'2 sup_templates'!W23-1,""),"")</f>
        <v/>
      </c>
      <c r="X24" s="154" t="str">
        <f>IF(NOT(ISBLANK('2 sup_templates'!X24)),IF(NOT(ISBLANK('2 sup_templates'!X23)),'2 sup_templates'!X24/'2 sup_templates'!X23-1,""),"")</f>
        <v/>
      </c>
      <c r="Y24" s="876" t="str">
        <f>IF(NOT(ISBLANK('2 sup_templates'!Y24)),IF(NOT(ISBLANK('2 sup_templates'!Y23)),'2 sup_templates'!Y24/'2 sup_templates'!Y23-1,""),"")</f>
        <v/>
      </c>
      <c r="Z24" s="154" t="str">
        <f>IF(NOT(ISBLANK('2 sup_templates'!Z24)),IF(NOT(ISBLANK('2 sup_templates'!Z23)),'2 sup_templates'!Z24/'2 sup_templates'!Z23-1,""),"")</f>
        <v/>
      </c>
      <c r="AA24" s="876" t="str">
        <f>IF(NOT(ISBLANK('2 sup_templates'!AA24)),IF(NOT(ISBLANK('2 sup_templates'!AA23)),'2 sup_templates'!AA24/'2 sup_templates'!AA23-1,""),"")</f>
        <v/>
      </c>
      <c r="AB24" s="154" t="str">
        <f>IF(NOT(ISBLANK('2 sup_templates'!AB24)),IF(NOT(ISBLANK('2 sup_templates'!AB23)),'2 sup_templates'!AB24/'2 sup_templates'!AB23-1,""),"")</f>
        <v/>
      </c>
      <c r="AC24" s="704"/>
      <c r="AD24" s="107">
        <v>2015</v>
      </c>
      <c r="AE24" s="876" t="str">
        <f>IF(NOT(ISBLANK('2 sup_templates'!AE24)),IF(NOT(ISBLANK('2 sup_templates'!AE23)),'2 sup_templates'!AE24/'2 sup_templates'!AE23-1,""),"")</f>
        <v/>
      </c>
      <c r="AF24" s="154" t="str">
        <f>IF(NOT(ISBLANK('2 sup_templates'!AF24)),IF(NOT(ISBLANK('2 sup_templates'!AF23)),'2 sup_templates'!AF24/'2 sup_templates'!AF23-1,""),"")</f>
        <v/>
      </c>
      <c r="AG24" s="876" t="str">
        <f>IF(NOT(ISBLANK('2 sup_templates'!AG24)),IF(NOT(ISBLANK('2 sup_templates'!AG23)),'2 sup_templates'!AG24/'2 sup_templates'!AG23-1,""),"")</f>
        <v/>
      </c>
      <c r="AH24" s="154" t="str">
        <f>IF(NOT(ISBLANK('2 sup_templates'!AH24)),IF(NOT(ISBLANK('2 sup_templates'!AH23)),'2 sup_templates'!AH24/'2 sup_templates'!AH23-1,""),"")</f>
        <v/>
      </c>
      <c r="AI24" s="876" t="str">
        <f>IF(NOT(ISBLANK('2 sup_templates'!AI24)),IF(NOT(ISBLANK('2 sup_templates'!AI23)),'2 sup_templates'!AI24/'2 sup_templates'!AI23-1,""),"")</f>
        <v/>
      </c>
      <c r="AJ24" s="154" t="str">
        <f>IF(NOT(ISBLANK('2 sup_templates'!AJ24)),IF(NOT(ISBLANK('2 sup_templates'!AJ23)),'2 sup_templates'!AJ24/'2 sup_templates'!AJ23-1,""),"")</f>
        <v/>
      </c>
      <c r="AK24" s="876" t="str">
        <f>IF(NOT(ISBLANK('2 sup_templates'!AK24)),IF(NOT(ISBLANK('2 sup_templates'!AK23)),'2 sup_templates'!AK24/'2 sup_templates'!AK23-1,""),"")</f>
        <v/>
      </c>
      <c r="AL24" s="154" t="str">
        <f>IF(NOT(ISBLANK('2 sup_templates'!AL24)),IF(NOT(ISBLANK('2 sup_templates'!AL23)),'2 sup_templates'!AL24/'2 sup_templates'!AL23-1,""),"")</f>
        <v/>
      </c>
      <c r="AM24" s="876" t="str">
        <f>IF(NOT(ISBLANK('2 sup_templates'!AM24)),IF(NOT(ISBLANK('2 sup_templates'!AM23)),'2 sup_templates'!AM24/'2 sup_templates'!AM23-1,""),"")</f>
        <v/>
      </c>
      <c r="AN24" s="154" t="str">
        <f>IF(NOT(ISBLANK('2 sup_templates'!AN24)),IF(NOT(ISBLANK('2 sup_templates'!AN23)),'2 sup_templates'!AN24/'2 sup_templates'!AN23-1,""),"")</f>
        <v/>
      </c>
      <c r="AO24" s="876" t="str">
        <f>IF(NOT(ISBLANK('2 sup_templates'!AO24)),IF(NOT(ISBLANK('2 sup_templates'!AO23)),'2 sup_templates'!AO24/'2 sup_templates'!AO23-1,""),"")</f>
        <v/>
      </c>
      <c r="AP24" s="154" t="str">
        <f>IF(NOT(ISBLANK('2 sup_templates'!AP24)),IF(NOT(ISBLANK('2 sup_templates'!AP23)),'2 sup_templates'!AP24/'2 sup_templates'!AP23-1,""),"")</f>
        <v/>
      </c>
      <c r="AQ24" s="876" t="str">
        <f>IF(NOT(ISBLANK('2 sup_templates'!AQ24)),IF(NOT(ISBLANK('2 sup_templates'!AQ23)),'2 sup_templates'!AQ24/'2 sup_templates'!AQ23-1,""),"")</f>
        <v/>
      </c>
      <c r="AR24" s="154" t="str">
        <f>IF(NOT(ISBLANK('2 sup_templates'!AR24)),IF(NOT(ISBLANK('2 sup_templates'!AR23)),'2 sup_templates'!AR24/'2 sup_templates'!AR23-1,""),"")</f>
        <v/>
      </c>
      <c r="AS24" s="876" t="str">
        <f>IF(NOT(ISBLANK('2 sup_templates'!AS24)),IF(NOT(ISBLANK('2 sup_templates'!AS23)),'2 sup_templates'!AS24/'2 sup_templates'!AS23-1,""),"")</f>
        <v/>
      </c>
      <c r="AT24" s="154" t="str">
        <f>IF(NOT(ISBLANK('2 sup_templates'!AT24)),IF(NOT(ISBLANK('2 sup_templates'!AT23)),'2 sup_templates'!AT24/'2 sup_templates'!AT23-1,""),"")</f>
        <v/>
      </c>
      <c r="AU24" s="876" t="str">
        <f>IF(NOT(ISBLANK('2 sup_templates'!AU24)),IF(NOT(ISBLANK('2 sup_templates'!AU23)),'2 sup_templates'!AU24/'2 sup_templates'!AU23-1,""),"")</f>
        <v/>
      </c>
      <c r="AV24" s="155" t="str">
        <f>IF(NOT(ISBLANK('2 sup_templates'!AV24)),IF(NOT(ISBLANK('2 sup_templates'!AV23)),'2 sup_templates'!AV24/'2 sup_templates'!AV23-1,""),"")</f>
        <v/>
      </c>
      <c r="AW24" s="180" t="str">
        <f>IF(NOT(ISBLANK('2 sup_templates'!AW24)),IF(NOT(ISBLANK('2 sup_templates'!AW23)),'2 sup_templates'!AW24/'2 sup_templates'!AW23-1,""),"")</f>
        <v/>
      </c>
      <c r="AX24" s="154" t="str">
        <f>IF(NOT(ISBLANK('2 sup_templates'!AX24)),IF(NOT(ISBLANK('2 sup_templates'!AX23)),'2 sup_templates'!AX24/'2 sup_templates'!AX23-1,""),"")</f>
        <v/>
      </c>
      <c r="AY24" s="876" t="str">
        <f>IF(NOT(ISBLANK('2 sup_templates'!AY24)),IF(NOT(ISBLANK('2 sup_templates'!AY23)),'2 sup_templates'!AY24/'2 sup_templates'!AY23-1,""),"")</f>
        <v/>
      </c>
      <c r="AZ24" s="154" t="str">
        <f>IF(NOT(ISBLANK('2 sup_templates'!AZ24)),IF(NOT(ISBLANK('2 sup_templates'!AZ23)),'2 sup_templates'!AZ24/'2 sup_templates'!AZ23-1,""),"")</f>
        <v/>
      </c>
    </row>
    <row r="25" spans="1:53" s="20" customFormat="1" ht="15" thickBot="1" x14ac:dyDescent="0.25">
      <c r="A25" s="24"/>
      <c r="B25" s="889">
        <v>2016</v>
      </c>
      <c r="C25" s="916" t="str">
        <f>IF(NOT(ISBLANK('2 sup_templates'!C25)),IF(NOT(ISBLANK('2 sup_templates'!C24)),'2 sup_templates'!C25/'2 sup_templates'!C24-1,""),"")</f>
        <v/>
      </c>
      <c r="D25" s="917" t="str">
        <f>IF(NOT(ISBLANK('2 sup_templates'!D25)),IF(NOT(ISBLANK('2 sup_templates'!D24)),'2 sup_templates'!D25/'2 sup_templates'!D24-1,""),"")</f>
        <v/>
      </c>
      <c r="E25" s="916" t="str">
        <f>IF(NOT(ISBLANK('2 sup_templates'!E25)),IF(NOT(ISBLANK('2 sup_templates'!E24)),'2 sup_templates'!E25/'2 sup_templates'!E24-1,""),"")</f>
        <v/>
      </c>
      <c r="F25" s="917" t="str">
        <f>IF(NOT(ISBLANK('2 sup_templates'!F25)),IF(NOT(ISBLANK('2 sup_templates'!F24)),'2 sup_templates'!F25/'2 sup_templates'!F24-1,""),"")</f>
        <v/>
      </c>
      <c r="G25" s="916" t="str">
        <f>IF(NOT(ISBLANK('2 sup_templates'!G25)),IF(NOT(ISBLANK('2 sup_templates'!G24)),'2 sup_templates'!G25/'2 sup_templates'!G24-1,""),"")</f>
        <v/>
      </c>
      <c r="H25" s="917" t="str">
        <f>IF(NOT(ISBLANK('2 sup_templates'!H25)),IF(NOT(ISBLANK('2 sup_templates'!H24)),'2 sup_templates'!H25/'2 sup_templates'!H24-1,""),"")</f>
        <v/>
      </c>
      <c r="I25" s="916" t="str">
        <f>IF(NOT(ISBLANK('2 sup_templates'!I25)),IF(NOT(ISBLANK('2 sup_templates'!I24)),'2 sup_templates'!I25/'2 sup_templates'!I24-1,""),"")</f>
        <v/>
      </c>
      <c r="J25" s="917" t="str">
        <f>IF(NOT(ISBLANK('2 sup_templates'!J25)),IF(NOT(ISBLANK('2 sup_templates'!J24)),'2 sup_templates'!J25/'2 sup_templates'!J24-1,""),"")</f>
        <v/>
      </c>
      <c r="K25" s="916" t="str">
        <f>IF(NOT(ISBLANK('2 sup_templates'!K25)),IF(NOT(ISBLANK('2 sup_templates'!K24)),'2 sup_templates'!K25/'2 sup_templates'!K24-1,""),"")</f>
        <v/>
      </c>
      <c r="L25" s="917" t="str">
        <f>IF(NOT(ISBLANK('2 sup_templates'!L25)),IF(NOT(ISBLANK('2 sup_templates'!L24)),'2 sup_templates'!L25/'2 sup_templates'!L24-1,""),"")</f>
        <v/>
      </c>
      <c r="M25" s="916" t="str">
        <f>IF(NOT(ISBLANK('2 sup_templates'!M25)),IF(NOT(ISBLANK('2 sup_templates'!M24)),'2 sup_templates'!M25/'2 sup_templates'!M24-1,""),"")</f>
        <v/>
      </c>
      <c r="N25" s="917" t="str">
        <f>IF(NOT(ISBLANK('2 sup_templates'!N25)),IF(NOT(ISBLANK('2 sup_templates'!N24)),'2 sup_templates'!N25/'2 sup_templates'!N24-1,""),"")</f>
        <v/>
      </c>
      <c r="O25" s="916" t="str">
        <f>IF(NOT(ISBLANK('2 sup_templates'!O25)),IF(NOT(ISBLANK('2 sup_templates'!O24)),'2 sup_templates'!O25/'2 sup_templates'!O24-1,""),"")</f>
        <v/>
      </c>
      <c r="P25" s="917" t="str">
        <f>IF(NOT(ISBLANK('2 sup_templates'!P25)),IF(NOT(ISBLANK('2 sup_templates'!P24)),'2 sup_templates'!P25/'2 sup_templates'!P24-1,""),"")</f>
        <v/>
      </c>
      <c r="Q25" s="916" t="str">
        <f>IF(NOT(ISBLANK('2 sup_templates'!Q25)),IF(NOT(ISBLANK('2 sup_templates'!Q24)),'2 sup_templates'!Q25/'2 sup_templates'!Q24-1,""),"")</f>
        <v/>
      </c>
      <c r="R25" s="917" t="str">
        <f>IF(NOT(ISBLANK('2 sup_templates'!R25)),IF(NOT(ISBLANK('2 sup_templates'!R24)),'2 sup_templates'!R25/'2 sup_templates'!R24-1,""),"")</f>
        <v/>
      </c>
      <c r="S25" s="704"/>
      <c r="T25" s="889">
        <v>2016</v>
      </c>
      <c r="U25" s="890" t="str">
        <f>IF(NOT(ISBLANK('2 sup_templates'!U25)),IF(NOT(ISBLANK('2 sup_templates'!U24)),'2 sup_templates'!U25/'2 sup_templates'!U24-1,""),"")</f>
        <v/>
      </c>
      <c r="V25" s="190" t="str">
        <f>IF(NOT(ISBLANK('2 sup_templates'!V25)),IF(NOT(ISBLANK('2 sup_templates'!V24)),'2 sup_templates'!V25/'2 sup_templates'!V24-1,""),"")</f>
        <v/>
      </c>
      <c r="W25" s="890" t="str">
        <f>IF(NOT(ISBLANK('2 sup_templates'!W25)),IF(NOT(ISBLANK('2 sup_templates'!W24)),'2 sup_templates'!W25/'2 sup_templates'!W24-1,""),"")</f>
        <v/>
      </c>
      <c r="X25" s="190" t="str">
        <f>IF(NOT(ISBLANK('2 sup_templates'!X25)),IF(NOT(ISBLANK('2 sup_templates'!X24)),'2 sup_templates'!X25/'2 sup_templates'!X24-1,""),"")</f>
        <v/>
      </c>
      <c r="Y25" s="890" t="str">
        <f>IF(NOT(ISBLANK('2 sup_templates'!Y25)),IF(NOT(ISBLANK('2 sup_templates'!Y24)),'2 sup_templates'!Y25/'2 sup_templates'!Y24-1,""),"")</f>
        <v/>
      </c>
      <c r="Z25" s="190" t="str">
        <f>IF(NOT(ISBLANK('2 sup_templates'!Z25)),IF(NOT(ISBLANK('2 sup_templates'!Z24)),'2 sup_templates'!Z25/'2 sup_templates'!Z24-1,""),"")</f>
        <v/>
      </c>
      <c r="AA25" s="890" t="str">
        <f>IF(NOT(ISBLANK('2 sup_templates'!AA25)),IF(NOT(ISBLANK('2 sup_templates'!AA24)),'2 sup_templates'!AA25/'2 sup_templates'!AA24-1,""),"")</f>
        <v/>
      </c>
      <c r="AB25" s="190" t="str">
        <f>IF(NOT(ISBLANK('2 sup_templates'!AB25)),IF(NOT(ISBLANK('2 sup_templates'!AB24)),'2 sup_templates'!AB25/'2 sup_templates'!AB24-1,""),"")</f>
        <v/>
      </c>
      <c r="AC25" s="704"/>
      <c r="AD25" s="889">
        <v>2016</v>
      </c>
      <c r="AE25" s="890" t="str">
        <f>IF(NOT(ISBLANK('2 sup_templates'!AE25)),IF(NOT(ISBLANK('2 sup_templates'!AE24)),'2 sup_templates'!AE25/'2 sup_templates'!AE24-1,""),"")</f>
        <v/>
      </c>
      <c r="AF25" s="190" t="str">
        <f>IF(NOT(ISBLANK('2 sup_templates'!AF25)),IF(NOT(ISBLANK('2 sup_templates'!AF24)),'2 sup_templates'!AF25/'2 sup_templates'!AF24-1,""),"")</f>
        <v/>
      </c>
      <c r="AG25" s="890" t="str">
        <f>IF(NOT(ISBLANK('2 sup_templates'!AG25)),IF(NOT(ISBLANK('2 sup_templates'!AG24)),'2 sup_templates'!AG25/'2 sup_templates'!AG24-1,""),"")</f>
        <v/>
      </c>
      <c r="AH25" s="190" t="str">
        <f>IF(NOT(ISBLANK('2 sup_templates'!AH25)),IF(NOT(ISBLANK('2 sup_templates'!AH24)),'2 sup_templates'!AH25/'2 sup_templates'!AH24-1,""),"")</f>
        <v/>
      </c>
      <c r="AI25" s="890" t="str">
        <f>IF(NOT(ISBLANK('2 sup_templates'!AI25)),IF(NOT(ISBLANK('2 sup_templates'!AI24)),'2 sup_templates'!AI25/'2 sup_templates'!AI24-1,""),"")</f>
        <v/>
      </c>
      <c r="AJ25" s="190" t="str">
        <f>IF(NOT(ISBLANK('2 sup_templates'!AJ25)),IF(NOT(ISBLANK('2 sup_templates'!AJ24)),'2 sup_templates'!AJ25/'2 sup_templates'!AJ24-1,""),"")</f>
        <v/>
      </c>
      <c r="AK25" s="890" t="str">
        <f>IF(NOT(ISBLANK('2 sup_templates'!AK25)),IF(NOT(ISBLANK('2 sup_templates'!AK24)),'2 sup_templates'!AK25/'2 sup_templates'!AK24-1,""),"")</f>
        <v/>
      </c>
      <c r="AL25" s="190" t="str">
        <f>IF(NOT(ISBLANK('2 sup_templates'!AL25)),IF(NOT(ISBLANK('2 sup_templates'!AL24)),'2 sup_templates'!AL25/'2 sup_templates'!AL24-1,""),"")</f>
        <v/>
      </c>
      <c r="AM25" s="890" t="str">
        <f>IF(NOT(ISBLANK('2 sup_templates'!AM25)),IF(NOT(ISBLANK('2 sup_templates'!AM24)),'2 sup_templates'!AM25/'2 sup_templates'!AM24-1,""),"")</f>
        <v/>
      </c>
      <c r="AN25" s="190" t="str">
        <f>IF(NOT(ISBLANK('2 sup_templates'!AN25)),IF(NOT(ISBLANK('2 sup_templates'!AN24)),'2 sup_templates'!AN25/'2 sup_templates'!AN24-1,""),"")</f>
        <v/>
      </c>
      <c r="AO25" s="890" t="str">
        <f>IF(NOT(ISBLANK('2 sup_templates'!AO25)),IF(NOT(ISBLANK('2 sup_templates'!AO24)),'2 sup_templates'!AO25/'2 sup_templates'!AO24-1,""),"")</f>
        <v/>
      </c>
      <c r="AP25" s="190" t="str">
        <f>IF(NOT(ISBLANK('2 sup_templates'!AP25)),IF(NOT(ISBLANK('2 sup_templates'!AP24)),'2 sup_templates'!AP25/'2 sup_templates'!AP24-1,""),"")</f>
        <v/>
      </c>
      <c r="AQ25" s="890" t="str">
        <f>IF(NOT(ISBLANK('2 sup_templates'!AQ25)),IF(NOT(ISBLANK('2 sup_templates'!AQ24)),'2 sup_templates'!AQ25/'2 sup_templates'!AQ24-1,""),"")</f>
        <v/>
      </c>
      <c r="AR25" s="190" t="str">
        <f>IF(NOT(ISBLANK('2 sup_templates'!AR25)),IF(NOT(ISBLANK('2 sup_templates'!AR24)),'2 sup_templates'!AR25/'2 sup_templates'!AR24-1,""),"")</f>
        <v/>
      </c>
      <c r="AS25" s="890" t="str">
        <f>IF(NOT(ISBLANK('2 sup_templates'!AS25)),IF(NOT(ISBLANK('2 sup_templates'!AS24)),'2 sup_templates'!AS25/'2 sup_templates'!AS24-1,""),"")</f>
        <v/>
      </c>
      <c r="AT25" s="190" t="str">
        <f>IF(NOT(ISBLANK('2 sup_templates'!AT25)),IF(NOT(ISBLANK('2 sup_templates'!AT24)),'2 sup_templates'!AT25/'2 sup_templates'!AT24-1,""),"")</f>
        <v/>
      </c>
      <c r="AU25" s="890" t="str">
        <f>IF(NOT(ISBLANK('2 sup_templates'!AU25)),IF(NOT(ISBLANK('2 sup_templates'!AU24)),'2 sup_templates'!AU25/'2 sup_templates'!AU24-1,""),"")</f>
        <v/>
      </c>
      <c r="AV25" s="891" t="str">
        <f>IF(NOT(ISBLANK('2 sup_templates'!AV25)),IF(NOT(ISBLANK('2 sup_templates'!AV24)),'2 sup_templates'!AV25/'2 sup_templates'!AV24-1,""),"")</f>
        <v/>
      </c>
      <c r="AW25" s="189" t="str">
        <f>IF(NOT(ISBLANK('2 sup_templates'!AW25)),IF(NOT(ISBLANK('2 sup_templates'!AW24)),'2 sup_templates'!AW25/'2 sup_templates'!AW24-1,""),"")</f>
        <v/>
      </c>
      <c r="AX25" s="190" t="str">
        <f>IF(NOT(ISBLANK('2 sup_templates'!AX25)),IF(NOT(ISBLANK('2 sup_templates'!AX24)),'2 sup_templates'!AX25/'2 sup_templates'!AX24-1,""),"")</f>
        <v/>
      </c>
      <c r="AY25" s="890" t="str">
        <f>IF(NOT(ISBLANK('2 sup_templates'!AY25)),IF(NOT(ISBLANK('2 sup_templates'!AY24)),'2 sup_templates'!AY25/'2 sup_templates'!AY24-1,""),"")</f>
        <v/>
      </c>
      <c r="AZ25" s="190" t="str">
        <f>IF(NOT(ISBLANK('2 sup_templates'!AZ25)),IF(NOT(ISBLANK('2 sup_templates'!AZ24)),'2 sup_templates'!AZ25/'2 sup_templates'!AZ24-1,""),"")</f>
        <v/>
      </c>
    </row>
    <row r="26" spans="1:53" x14ac:dyDescent="0.2">
      <c r="C26" s="56"/>
      <c r="D26" s="56"/>
      <c r="E26" s="56"/>
      <c r="F26" s="56"/>
      <c r="G26" s="56"/>
      <c r="H26" s="56"/>
      <c r="I26" s="56"/>
      <c r="J26" s="56"/>
      <c r="K26" s="56"/>
      <c r="L26" s="56"/>
      <c r="M26" s="56"/>
      <c r="N26" s="56"/>
      <c r="O26" s="56"/>
      <c r="P26" s="56"/>
      <c r="Q26" s="56"/>
      <c r="R26" s="56"/>
      <c r="S26" s="56"/>
      <c r="T26" s="51"/>
      <c r="U26" s="56"/>
      <c r="V26" s="56"/>
      <c r="W26" s="56"/>
      <c r="X26" s="56"/>
      <c r="Y26" s="56"/>
      <c r="Z26" s="56"/>
      <c r="AA26" s="56"/>
      <c r="AB26" s="56"/>
      <c r="AC26" s="56"/>
      <c r="AD26" s="51"/>
      <c r="AE26" s="56"/>
      <c r="AF26" s="56"/>
      <c r="AG26" s="56"/>
      <c r="AH26" s="56"/>
      <c r="AI26" s="56"/>
      <c r="AJ26" s="56"/>
      <c r="AK26" s="56"/>
      <c r="AL26" s="56"/>
      <c r="AM26" s="56"/>
      <c r="AN26" s="56"/>
      <c r="AO26" s="56"/>
      <c r="AP26" s="56"/>
      <c r="AQ26" s="56"/>
      <c r="AR26" s="56"/>
      <c r="AS26" s="56"/>
      <c r="AT26" s="56"/>
      <c r="AU26" s="56"/>
      <c r="AV26" s="56"/>
      <c r="AW26" s="56"/>
      <c r="AX26" s="56"/>
      <c r="AY26" s="56"/>
      <c r="AZ26" s="56"/>
    </row>
    <row r="27" spans="1:53" ht="14.25" customHeight="1" x14ac:dyDescent="0.2">
      <c r="B27" s="3" t="s">
        <v>567</v>
      </c>
      <c r="C27" s="56">
        <f>IF(ISERROR(ABS(MIN(C12:C25))),"",ABS(MIN(C12:C25)))</f>
        <v>0</v>
      </c>
      <c r="D27" s="56">
        <f t="shared" ref="D27:R27" si="0">IF(ISERROR(ABS(MIN(D12:D25))),"",ABS(MIN(D12:D25)))</f>
        <v>0</v>
      </c>
      <c r="E27" s="56">
        <f t="shared" si="0"/>
        <v>0</v>
      </c>
      <c r="F27" s="56">
        <f t="shared" si="0"/>
        <v>0</v>
      </c>
      <c r="G27" s="56">
        <f t="shared" si="0"/>
        <v>0</v>
      </c>
      <c r="H27" s="56">
        <f t="shared" si="0"/>
        <v>0</v>
      </c>
      <c r="I27" s="56">
        <f t="shared" si="0"/>
        <v>0</v>
      </c>
      <c r="J27" s="56">
        <f t="shared" si="0"/>
        <v>0</v>
      </c>
      <c r="K27" s="56">
        <f t="shared" si="0"/>
        <v>0</v>
      </c>
      <c r="L27" s="56">
        <f t="shared" si="0"/>
        <v>0</v>
      </c>
      <c r="M27" s="56">
        <f t="shared" si="0"/>
        <v>0</v>
      </c>
      <c r="N27" s="56">
        <f t="shared" si="0"/>
        <v>0</v>
      </c>
      <c r="O27" s="56">
        <f t="shared" si="0"/>
        <v>0</v>
      </c>
      <c r="P27" s="56">
        <f t="shared" si="0"/>
        <v>0</v>
      </c>
      <c r="Q27" s="56">
        <f t="shared" si="0"/>
        <v>0</v>
      </c>
      <c r="R27" s="56">
        <f t="shared" si="0"/>
        <v>0</v>
      </c>
      <c r="S27" s="56"/>
      <c r="T27" s="56"/>
      <c r="U27" s="56">
        <f t="shared" ref="U27:AB27" si="1">IF(ISERROR(ABS(MIN(U12:U25))),"",ABS(MIN(U12:U25)))</f>
        <v>0</v>
      </c>
      <c r="V27" s="56">
        <f t="shared" si="1"/>
        <v>0</v>
      </c>
      <c r="W27" s="56">
        <f t="shared" si="1"/>
        <v>0</v>
      </c>
      <c r="X27" s="56">
        <f t="shared" si="1"/>
        <v>0</v>
      </c>
      <c r="Y27" s="56">
        <f t="shared" si="1"/>
        <v>0</v>
      </c>
      <c r="Z27" s="56">
        <f t="shared" si="1"/>
        <v>0</v>
      </c>
      <c r="AA27" s="56">
        <f t="shared" si="1"/>
        <v>0</v>
      </c>
      <c r="AB27" s="56">
        <f t="shared" si="1"/>
        <v>0</v>
      </c>
      <c r="AC27" s="56"/>
      <c r="AD27" s="56"/>
      <c r="AE27" s="56">
        <f t="shared" ref="AE27:AZ27" si="2">IF(ISERROR(ABS(MIN(AE12:AE25))),"",ABS(MIN(AE12:AE25)))</f>
        <v>0</v>
      </c>
      <c r="AF27" s="56">
        <f t="shared" si="2"/>
        <v>0</v>
      </c>
      <c r="AG27" s="56">
        <f t="shared" si="2"/>
        <v>0</v>
      </c>
      <c r="AH27" s="56">
        <f t="shared" si="2"/>
        <v>0</v>
      </c>
      <c r="AI27" s="56">
        <f t="shared" si="2"/>
        <v>0</v>
      </c>
      <c r="AJ27" s="56">
        <f t="shared" si="2"/>
        <v>0</v>
      </c>
      <c r="AK27" s="56">
        <f t="shared" si="2"/>
        <v>0</v>
      </c>
      <c r="AL27" s="56">
        <f t="shared" si="2"/>
        <v>0</v>
      </c>
      <c r="AM27" s="56">
        <f t="shared" si="2"/>
        <v>0</v>
      </c>
      <c r="AN27" s="56">
        <f t="shared" si="2"/>
        <v>0</v>
      </c>
      <c r="AO27" s="56">
        <f t="shared" si="2"/>
        <v>0</v>
      </c>
      <c r="AP27" s="56">
        <f t="shared" si="2"/>
        <v>0</v>
      </c>
      <c r="AQ27" s="56">
        <f t="shared" si="2"/>
        <v>0</v>
      </c>
      <c r="AR27" s="56">
        <f t="shared" si="2"/>
        <v>0</v>
      </c>
      <c r="AS27" s="56">
        <f t="shared" si="2"/>
        <v>0</v>
      </c>
      <c r="AT27" s="56">
        <f t="shared" si="2"/>
        <v>0</v>
      </c>
      <c r="AU27" s="56">
        <f t="shared" si="2"/>
        <v>0</v>
      </c>
      <c r="AV27" s="56">
        <f t="shared" si="2"/>
        <v>0</v>
      </c>
      <c r="AW27" s="56">
        <f t="shared" si="2"/>
        <v>0</v>
      </c>
      <c r="AX27" s="56">
        <f t="shared" si="2"/>
        <v>0</v>
      </c>
      <c r="AY27" s="56">
        <f t="shared" si="2"/>
        <v>0</v>
      </c>
      <c r="AZ27" s="56">
        <f t="shared" si="2"/>
        <v>0</v>
      </c>
    </row>
    <row r="28" spans="1:53" x14ac:dyDescent="0.2">
      <c r="B28" s="3" t="s">
        <v>568</v>
      </c>
      <c r="C28" s="56">
        <f>IF(ISERROR(ABS(MAX(C12:C25))),"",ABS(MAX(C12:C25)))</f>
        <v>0</v>
      </c>
      <c r="D28" s="56">
        <f t="shared" ref="D28:R28" si="3">IF(ISERROR(ABS(MAX(D12:D25))),"",ABS(MAX(D12:D25)))</f>
        <v>0</v>
      </c>
      <c r="E28" s="56">
        <f t="shared" si="3"/>
        <v>0</v>
      </c>
      <c r="F28" s="56">
        <f t="shared" si="3"/>
        <v>0</v>
      </c>
      <c r="G28" s="56">
        <f t="shared" si="3"/>
        <v>0</v>
      </c>
      <c r="H28" s="56">
        <f t="shared" si="3"/>
        <v>0</v>
      </c>
      <c r="I28" s="56">
        <f t="shared" si="3"/>
        <v>0</v>
      </c>
      <c r="J28" s="56">
        <f t="shared" si="3"/>
        <v>0</v>
      </c>
      <c r="K28" s="56">
        <f t="shared" si="3"/>
        <v>0</v>
      </c>
      <c r="L28" s="56">
        <f t="shared" si="3"/>
        <v>0</v>
      </c>
      <c r="M28" s="56">
        <f t="shared" si="3"/>
        <v>0</v>
      </c>
      <c r="N28" s="56">
        <f t="shared" si="3"/>
        <v>0</v>
      </c>
      <c r="O28" s="56">
        <f t="shared" si="3"/>
        <v>0</v>
      </c>
      <c r="P28" s="56">
        <f t="shared" si="3"/>
        <v>0</v>
      </c>
      <c r="Q28" s="56">
        <f t="shared" si="3"/>
        <v>0</v>
      </c>
      <c r="R28" s="56">
        <f t="shared" si="3"/>
        <v>0</v>
      </c>
      <c r="S28" s="56"/>
      <c r="T28" s="56"/>
      <c r="U28" s="56">
        <f t="shared" ref="U28:AB28" si="4">IF(ISERROR(ABS(MAX(U12:U25))),"",ABS(MAX(U12:U25)))</f>
        <v>0</v>
      </c>
      <c r="V28" s="56">
        <f t="shared" si="4"/>
        <v>0</v>
      </c>
      <c r="W28" s="56">
        <f t="shared" si="4"/>
        <v>0</v>
      </c>
      <c r="X28" s="56">
        <f t="shared" si="4"/>
        <v>0</v>
      </c>
      <c r="Y28" s="56">
        <f t="shared" si="4"/>
        <v>0</v>
      </c>
      <c r="Z28" s="56">
        <f t="shared" si="4"/>
        <v>0</v>
      </c>
      <c r="AA28" s="56">
        <f t="shared" si="4"/>
        <v>0</v>
      </c>
      <c r="AB28" s="56">
        <f t="shared" si="4"/>
        <v>0</v>
      </c>
      <c r="AC28" s="56"/>
      <c r="AD28" s="56"/>
      <c r="AE28" s="56">
        <f t="shared" ref="AE28:AZ28" si="5">IF(ISERROR(ABS(MAX(AE12:AE25))),"",ABS(MAX(AE12:AE25)))</f>
        <v>0</v>
      </c>
      <c r="AF28" s="56">
        <f t="shared" si="5"/>
        <v>0</v>
      </c>
      <c r="AG28" s="56">
        <f t="shared" si="5"/>
        <v>0</v>
      </c>
      <c r="AH28" s="56">
        <f t="shared" si="5"/>
        <v>0</v>
      </c>
      <c r="AI28" s="56">
        <f t="shared" si="5"/>
        <v>0</v>
      </c>
      <c r="AJ28" s="56">
        <f t="shared" si="5"/>
        <v>0</v>
      </c>
      <c r="AK28" s="56">
        <f t="shared" si="5"/>
        <v>0</v>
      </c>
      <c r="AL28" s="56">
        <f t="shared" si="5"/>
        <v>0</v>
      </c>
      <c r="AM28" s="56">
        <f t="shared" si="5"/>
        <v>0</v>
      </c>
      <c r="AN28" s="56">
        <f t="shared" si="5"/>
        <v>0</v>
      </c>
      <c r="AO28" s="56">
        <f t="shared" si="5"/>
        <v>0</v>
      </c>
      <c r="AP28" s="56">
        <f t="shared" si="5"/>
        <v>0</v>
      </c>
      <c r="AQ28" s="56">
        <f t="shared" si="5"/>
        <v>0</v>
      </c>
      <c r="AR28" s="56">
        <f t="shared" si="5"/>
        <v>0</v>
      </c>
      <c r="AS28" s="56">
        <f t="shared" si="5"/>
        <v>0</v>
      </c>
      <c r="AT28" s="56">
        <f t="shared" si="5"/>
        <v>0</v>
      </c>
      <c r="AU28" s="56">
        <f t="shared" si="5"/>
        <v>0</v>
      </c>
      <c r="AV28" s="56">
        <f t="shared" si="5"/>
        <v>0</v>
      </c>
      <c r="AW28" s="56">
        <f t="shared" si="5"/>
        <v>0</v>
      </c>
      <c r="AX28" s="56">
        <f t="shared" si="5"/>
        <v>0</v>
      </c>
      <c r="AY28" s="56">
        <f t="shared" si="5"/>
        <v>0</v>
      </c>
      <c r="AZ28" s="56">
        <f t="shared" si="5"/>
        <v>0</v>
      </c>
    </row>
    <row r="29" spans="1:53" x14ac:dyDescent="0.2">
      <c r="C29" s="56"/>
      <c r="D29" s="56"/>
      <c r="E29" s="56"/>
      <c r="F29" s="56"/>
      <c r="G29" s="56"/>
      <c r="H29" s="56"/>
      <c r="I29" s="56"/>
      <c r="J29" s="56"/>
      <c r="K29" s="56"/>
      <c r="L29" s="56"/>
      <c r="M29" s="56"/>
      <c r="N29" s="56"/>
      <c r="O29" s="56"/>
      <c r="P29" s="56"/>
      <c r="Q29" s="56"/>
      <c r="R29" s="56"/>
      <c r="S29" s="56"/>
      <c r="U29" s="56"/>
      <c r="V29" s="56"/>
      <c r="W29" s="56"/>
      <c r="X29" s="56"/>
      <c r="Y29" s="56"/>
      <c r="Z29" s="56"/>
      <c r="AA29" s="56"/>
      <c r="AB29" s="56"/>
      <c r="AC29" s="56"/>
      <c r="AE29" s="56"/>
      <c r="AF29" s="56"/>
      <c r="AG29" s="56"/>
      <c r="AH29" s="56"/>
      <c r="AI29" s="56"/>
      <c r="AJ29" s="56"/>
      <c r="AK29" s="56"/>
      <c r="AL29" s="56"/>
      <c r="AM29" s="56"/>
      <c r="AN29" s="56"/>
      <c r="AO29" s="56"/>
      <c r="AP29" s="56"/>
      <c r="AQ29" s="56"/>
      <c r="AR29" s="56"/>
      <c r="AS29" s="56"/>
      <c r="AT29" s="56"/>
      <c r="AU29" s="56"/>
      <c r="AV29" s="56"/>
      <c r="AW29" s="56"/>
      <c r="AX29" s="56"/>
      <c r="AY29" s="56"/>
      <c r="AZ29" s="56"/>
    </row>
    <row r="30" spans="1:53" ht="14.25" customHeight="1" x14ac:dyDescent="0.2">
      <c r="C30" s="51"/>
      <c r="D30" s="51"/>
      <c r="E30" s="51"/>
      <c r="F30" s="51"/>
      <c r="G30" s="51"/>
      <c r="H30" s="51"/>
      <c r="I30" s="51"/>
      <c r="J30" s="51"/>
      <c r="K30" s="51"/>
      <c r="L30" s="51"/>
      <c r="M30" s="51"/>
      <c r="N30" s="51"/>
      <c r="O30" s="51"/>
      <c r="P30" s="51"/>
      <c r="Q30" s="51"/>
      <c r="R30" s="51"/>
      <c r="S30" s="51"/>
      <c r="U30" s="51"/>
      <c r="V30" s="51"/>
      <c r="W30" s="51"/>
      <c r="X30" s="51"/>
      <c r="Y30" s="51"/>
      <c r="Z30" s="51"/>
      <c r="AA30" s="51"/>
      <c r="AB30" s="51"/>
      <c r="AC30" s="51"/>
      <c r="AE30" s="51"/>
      <c r="AF30" s="51"/>
      <c r="AG30" s="51"/>
      <c r="AH30" s="51"/>
      <c r="AI30" s="51"/>
      <c r="AJ30" s="51"/>
      <c r="AK30" s="51"/>
      <c r="AL30" s="51"/>
      <c r="AM30" s="51"/>
      <c r="AN30" s="51"/>
      <c r="AO30" s="51"/>
      <c r="AP30" s="51"/>
      <c r="AQ30" s="51"/>
      <c r="AR30" s="51"/>
      <c r="AS30" s="51"/>
      <c r="AT30" s="51"/>
      <c r="AU30" s="51"/>
      <c r="AV30" s="51"/>
      <c r="AW30" s="51"/>
      <c r="AX30" s="51"/>
      <c r="AY30" s="51"/>
      <c r="AZ30" s="51"/>
    </row>
    <row r="31" spans="1:53" x14ac:dyDescent="0.2">
      <c r="C31" s="51"/>
      <c r="D31" s="51"/>
      <c r="E31" s="51"/>
      <c r="F31" s="51"/>
      <c r="G31" s="51"/>
      <c r="H31" s="51"/>
      <c r="I31" s="51"/>
      <c r="J31" s="51"/>
      <c r="K31" s="51"/>
      <c r="L31" s="51"/>
      <c r="M31" s="51"/>
      <c r="N31" s="51"/>
      <c r="O31" s="51"/>
      <c r="P31" s="51"/>
      <c r="Q31" s="51"/>
      <c r="R31" s="51"/>
      <c r="S31" s="51"/>
      <c r="U31" s="51"/>
      <c r="V31" s="51"/>
      <c r="W31" s="51"/>
      <c r="X31" s="51"/>
      <c r="Y31" s="51"/>
      <c r="Z31" s="51"/>
      <c r="AA31" s="51"/>
      <c r="AB31" s="51"/>
      <c r="AC31" s="51"/>
      <c r="AE31" s="51"/>
      <c r="AF31" s="51"/>
      <c r="AG31" s="51"/>
      <c r="AH31" s="51"/>
      <c r="AI31" s="51"/>
      <c r="AJ31" s="51"/>
      <c r="AK31" s="51"/>
      <c r="AL31" s="51"/>
      <c r="AM31" s="51"/>
      <c r="AN31" s="51"/>
      <c r="AO31" s="51"/>
      <c r="AP31" s="51"/>
      <c r="AQ31" s="51"/>
      <c r="AR31" s="51"/>
      <c r="AS31" s="51"/>
      <c r="AT31" s="51"/>
      <c r="AU31" s="51"/>
      <c r="AV31" s="51"/>
      <c r="AW31" s="51"/>
      <c r="AX31" s="51"/>
      <c r="AY31" s="51"/>
      <c r="AZ31" s="51"/>
    </row>
    <row r="32" spans="1:53" ht="14.25" customHeight="1" x14ac:dyDescent="0.2">
      <c r="C32" s="51"/>
      <c r="D32" s="51"/>
      <c r="E32" s="51"/>
      <c r="F32" s="51"/>
      <c r="G32" s="51"/>
      <c r="H32" s="51"/>
      <c r="I32" s="51"/>
      <c r="J32" s="51"/>
      <c r="K32" s="51"/>
      <c r="L32" s="51"/>
      <c r="M32" s="51"/>
      <c r="N32" s="51"/>
      <c r="O32" s="51"/>
      <c r="P32" s="51"/>
      <c r="Q32" s="51"/>
      <c r="R32" s="51"/>
      <c r="S32" s="51"/>
      <c r="U32" s="51"/>
      <c r="V32" s="51"/>
      <c r="W32" s="51"/>
      <c r="X32" s="51"/>
      <c r="Y32" s="51"/>
      <c r="Z32" s="51"/>
      <c r="AA32" s="51"/>
      <c r="AB32" s="51"/>
      <c r="AC32" s="51"/>
      <c r="AE32" s="51"/>
      <c r="AF32" s="51"/>
      <c r="AG32" s="51"/>
      <c r="AH32" s="51"/>
      <c r="AI32" s="51"/>
      <c r="AJ32" s="51"/>
      <c r="AK32" s="51"/>
      <c r="AL32" s="51"/>
      <c r="AM32" s="51"/>
      <c r="AN32" s="51"/>
      <c r="AO32" s="51"/>
      <c r="AP32" s="51"/>
      <c r="AQ32" s="51"/>
      <c r="AR32" s="51"/>
      <c r="AS32" s="51"/>
      <c r="AT32" s="51"/>
      <c r="AU32" s="51"/>
      <c r="AV32" s="51"/>
      <c r="AW32" s="51"/>
      <c r="AX32" s="51"/>
      <c r="AY32" s="51"/>
      <c r="AZ32" s="51"/>
    </row>
    <row r="33" spans="1:52" ht="14.25" customHeight="1" x14ac:dyDescent="0.2">
      <c r="C33" s="51"/>
      <c r="D33" s="51"/>
      <c r="E33" s="51"/>
      <c r="F33" s="51"/>
      <c r="G33" s="51"/>
      <c r="H33" s="51"/>
      <c r="I33" s="51"/>
      <c r="J33" s="51"/>
      <c r="K33" s="51"/>
      <c r="L33" s="51"/>
      <c r="M33" s="51"/>
      <c r="N33" s="51"/>
      <c r="O33" s="51"/>
      <c r="P33" s="51"/>
      <c r="Q33" s="51"/>
      <c r="R33" s="51"/>
      <c r="S33" s="51"/>
      <c r="U33" s="51"/>
      <c r="V33" s="51"/>
      <c r="W33" s="51"/>
      <c r="X33" s="51"/>
      <c r="Y33" s="51"/>
      <c r="Z33" s="51"/>
      <c r="AA33" s="51"/>
      <c r="AB33" s="51"/>
      <c r="AC33" s="51"/>
      <c r="AE33" s="51"/>
      <c r="AF33" s="51"/>
      <c r="AG33" s="51"/>
      <c r="AH33" s="51"/>
      <c r="AI33" s="51"/>
      <c r="AJ33" s="51"/>
      <c r="AK33" s="51"/>
      <c r="AL33" s="51"/>
      <c r="AM33" s="51"/>
      <c r="AN33" s="51"/>
      <c r="AO33" s="51"/>
      <c r="AP33" s="51"/>
      <c r="AQ33" s="51"/>
      <c r="AR33" s="51"/>
      <c r="AS33" s="51"/>
      <c r="AT33" s="51"/>
      <c r="AU33" s="51"/>
      <c r="AV33" s="51"/>
      <c r="AW33" s="51"/>
      <c r="AX33" s="51"/>
      <c r="AY33" s="51"/>
      <c r="AZ33" s="51"/>
    </row>
    <row r="34" spans="1:52" x14ac:dyDescent="0.2">
      <c r="C34" s="56"/>
      <c r="D34" s="56"/>
      <c r="E34" s="56"/>
      <c r="F34" s="56"/>
      <c r="G34" s="56"/>
      <c r="H34" s="56"/>
      <c r="I34" s="56"/>
      <c r="J34" s="56"/>
      <c r="K34" s="56"/>
      <c r="L34" s="56"/>
      <c r="M34" s="56"/>
      <c r="N34" s="56"/>
      <c r="O34" s="56"/>
      <c r="P34" s="56"/>
      <c r="Q34" s="56"/>
      <c r="R34" s="56"/>
      <c r="S34" s="56"/>
      <c r="U34" s="56"/>
      <c r="V34" s="56"/>
      <c r="W34" s="56"/>
      <c r="X34" s="56"/>
      <c r="Y34" s="56"/>
      <c r="Z34" s="56"/>
      <c r="AA34" s="56"/>
      <c r="AB34" s="56"/>
      <c r="AC34" s="56"/>
      <c r="AE34" s="56"/>
      <c r="AF34" s="56"/>
      <c r="AG34" s="56"/>
      <c r="AH34" s="56"/>
      <c r="AI34" s="56"/>
      <c r="AJ34" s="56"/>
      <c r="AK34" s="56"/>
      <c r="AL34" s="56"/>
      <c r="AM34" s="56"/>
      <c r="AN34" s="56"/>
      <c r="AO34" s="56"/>
      <c r="AP34" s="56"/>
      <c r="AQ34" s="56"/>
      <c r="AR34" s="56"/>
      <c r="AS34" s="56"/>
      <c r="AT34" s="56"/>
      <c r="AU34" s="56"/>
      <c r="AV34" s="56"/>
      <c r="AW34" s="56"/>
      <c r="AX34" s="56"/>
      <c r="AY34" s="56"/>
      <c r="AZ34" s="56"/>
    </row>
    <row r="35" spans="1:52" x14ac:dyDescent="0.2">
      <c r="C35" s="56"/>
      <c r="D35" s="56"/>
      <c r="E35" s="56"/>
      <c r="F35" s="56"/>
      <c r="G35" s="56"/>
      <c r="H35" s="56"/>
      <c r="I35" s="56"/>
      <c r="J35" s="56"/>
      <c r="K35" s="56"/>
      <c r="L35" s="56"/>
      <c r="M35" s="56"/>
      <c r="N35" s="56"/>
      <c r="O35" s="56"/>
      <c r="P35" s="56"/>
      <c r="Q35" s="56"/>
      <c r="R35" s="56"/>
      <c r="S35" s="56"/>
      <c r="U35" s="56"/>
      <c r="V35" s="56"/>
      <c r="W35" s="56"/>
      <c r="X35" s="56"/>
      <c r="Y35" s="56"/>
      <c r="Z35" s="56"/>
      <c r="AA35" s="56"/>
      <c r="AB35" s="56"/>
      <c r="AC35" s="56"/>
      <c r="AE35" s="56"/>
      <c r="AF35" s="56"/>
      <c r="AG35" s="56"/>
      <c r="AH35" s="56"/>
      <c r="AI35" s="56"/>
      <c r="AJ35" s="56"/>
      <c r="AK35" s="56"/>
      <c r="AL35" s="56"/>
      <c r="AM35" s="56"/>
      <c r="AN35" s="56"/>
      <c r="AO35" s="56"/>
      <c r="AP35" s="56"/>
      <c r="AQ35" s="56"/>
      <c r="AR35" s="56"/>
      <c r="AS35" s="56"/>
      <c r="AT35" s="56"/>
      <c r="AU35" s="56"/>
      <c r="AV35" s="56"/>
      <c r="AW35" s="56"/>
      <c r="AX35" s="56"/>
      <c r="AY35" s="56"/>
      <c r="AZ35" s="56"/>
    </row>
    <row r="36" spans="1:52" ht="14.25" customHeight="1" x14ac:dyDescent="0.2">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s="2" customFormat="1" ht="12" customHeight="1" x14ac:dyDescent="0.2">
      <c r="A37" s="3"/>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14.25" customHeight="1" x14ac:dyDescent="0.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row>
    <row r="39" spans="1:52" ht="14.25" customHeight="1" x14ac:dyDescent="0.2"/>
    <row r="40" spans="1:52" ht="14.25" customHeight="1" x14ac:dyDescent="0.2"/>
    <row r="41" spans="1:52" ht="14.25" customHeight="1" x14ac:dyDescent="0.2"/>
    <row r="42" spans="1:52" ht="14.25" customHeight="1" x14ac:dyDescent="0.2"/>
    <row r="43" spans="1:52" ht="14.25" customHeight="1" x14ac:dyDescent="0.2"/>
    <row r="44" spans="1:52" ht="14.25" customHeight="1" x14ac:dyDescent="0.2"/>
    <row r="45" spans="1:52" ht="14.25" customHeight="1" x14ac:dyDescent="0.2"/>
    <row r="46" spans="1:52" ht="14.25" customHeight="1" x14ac:dyDescent="0.2"/>
    <row r="47" spans="1:52" ht="14.25" customHeight="1" x14ac:dyDescent="0.2"/>
    <row r="48" spans="1:52"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row r="1020" ht="14.25" customHeight="1" x14ac:dyDescent="0.2"/>
    <row r="1021" ht="14.25" customHeight="1" x14ac:dyDescent="0.2"/>
    <row r="1022" ht="14.25" customHeight="1" x14ac:dyDescent="0.2"/>
    <row r="1023" ht="14.25" customHeight="1" x14ac:dyDescent="0.2"/>
    <row r="1024" ht="14.25" customHeight="1" x14ac:dyDescent="0.2"/>
    <row r="1025" ht="14.25" customHeight="1" x14ac:dyDescent="0.2"/>
    <row r="1026" ht="14.25" customHeight="1" x14ac:dyDescent="0.2"/>
    <row r="1027" ht="14.25" customHeight="1" x14ac:dyDescent="0.2"/>
    <row r="1028" ht="14.25" customHeight="1" x14ac:dyDescent="0.2"/>
    <row r="1029" ht="14.25" customHeight="1" x14ac:dyDescent="0.2"/>
    <row r="1030" ht="14.25" customHeight="1" x14ac:dyDescent="0.2"/>
    <row r="1031" ht="14.25" customHeight="1" x14ac:dyDescent="0.2"/>
    <row r="1032" ht="14.25" customHeight="1" x14ac:dyDescent="0.2"/>
    <row r="1033" ht="14.25" customHeight="1" x14ac:dyDescent="0.2"/>
    <row r="1034" ht="14.25" customHeight="1" x14ac:dyDescent="0.2"/>
    <row r="1035" ht="14.25" customHeight="1" x14ac:dyDescent="0.2"/>
    <row r="1036" ht="14.25" customHeight="1" x14ac:dyDescent="0.2"/>
    <row r="1037" ht="14.25" customHeight="1" x14ac:dyDescent="0.2"/>
    <row r="1038" ht="14.25" customHeight="1" x14ac:dyDescent="0.2"/>
    <row r="1039" ht="14.25" customHeight="1" x14ac:dyDescent="0.2"/>
    <row r="1040" ht="14.25" customHeight="1" x14ac:dyDescent="0.2"/>
    <row r="1041" ht="14.25" customHeight="1" x14ac:dyDescent="0.2"/>
    <row r="1042" ht="14.25" customHeight="1" x14ac:dyDescent="0.2"/>
    <row r="1043" ht="14.25" customHeight="1" x14ac:dyDescent="0.2"/>
    <row r="1044" ht="14.25" customHeight="1" x14ac:dyDescent="0.2"/>
    <row r="1045" ht="14.25" customHeight="1" x14ac:dyDescent="0.2"/>
    <row r="1046" ht="14.25" customHeight="1" x14ac:dyDescent="0.2"/>
    <row r="1047" ht="14.25" customHeight="1" x14ac:dyDescent="0.2"/>
    <row r="1048" ht="14.25" customHeight="1" x14ac:dyDescent="0.2"/>
    <row r="1049" ht="14.25" customHeight="1" x14ac:dyDescent="0.2"/>
    <row r="1050" ht="14.25" customHeight="1" x14ac:dyDescent="0.2"/>
    <row r="1051" ht="14.25" customHeight="1" x14ac:dyDescent="0.2"/>
    <row r="1052" ht="14.25" customHeight="1" x14ac:dyDescent="0.2"/>
    <row r="1053" ht="14.25" customHeight="1" x14ac:dyDescent="0.2"/>
    <row r="1054" ht="14.25" customHeight="1" x14ac:dyDescent="0.2"/>
    <row r="1055" ht="14.25" customHeight="1" x14ac:dyDescent="0.2"/>
    <row r="1056" ht="14.25" customHeight="1" x14ac:dyDescent="0.2"/>
    <row r="1057" ht="14.25" customHeight="1" x14ac:dyDescent="0.2"/>
    <row r="1058" ht="14.25" customHeight="1" x14ac:dyDescent="0.2"/>
    <row r="1059" ht="14.25" customHeight="1" x14ac:dyDescent="0.2"/>
    <row r="1060" ht="14.25" customHeight="1" x14ac:dyDescent="0.2"/>
    <row r="1061" ht="14.25" customHeight="1" x14ac:dyDescent="0.2"/>
    <row r="1062" ht="14.25" customHeight="1" x14ac:dyDescent="0.2"/>
    <row r="1063" ht="14.25" customHeight="1" x14ac:dyDescent="0.2"/>
    <row r="1064" ht="14.25" customHeight="1" x14ac:dyDescent="0.2"/>
    <row r="1065" ht="14.25" customHeight="1" x14ac:dyDescent="0.2"/>
    <row r="1066" ht="14.25" customHeight="1" x14ac:dyDescent="0.2"/>
    <row r="1067" ht="14.25" customHeight="1" x14ac:dyDescent="0.2"/>
    <row r="1068" ht="14.25" customHeight="1" x14ac:dyDescent="0.2"/>
    <row r="1069" ht="14.25" customHeight="1" x14ac:dyDescent="0.2"/>
    <row r="1070" ht="14.25" customHeight="1" x14ac:dyDescent="0.2"/>
    <row r="1071" ht="14.25" customHeight="1" x14ac:dyDescent="0.2"/>
    <row r="1072" ht="14.25" customHeight="1" x14ac:dyDescent="0.2"/>
    <row r="1073" ht="14.25" customHeight="1" x14ac:dyDescent="0.2"/>
    <row r="1074" ht="14.25" customHeight="1" x14ac:dyDescent="0.2"/>
    <row r="1075" ht="14.25" customHeight="1" x14ac:dyDescent="0.2"/>
    <row r="1076" ht="14.25" customHeight="1" x14ac:dyDescent="0.2"/>
    <row r="1077" ht="14.25" customHeight="1" x14ac:dyDescent="0.2"/>
    <row r="1078" ht="14.25" customHeight="1" x14ac:dyDescent="0.2"/>
    <row r="1079" ht="14.25" customHeight="1" x14ac:dyDescent="0.2"/>
    <row r="1080" ht="14.25" customHeight="1" x14ac:dyDescent="0.2"/>
    <row r="1081" ht="14.25" customHeight="1" x14ac:dyDescent="0.2"/>
    <row r="1082" ht="14.25" customHeight="1" x14ac:dyDescent="0.2"/>
    <row r="1083" ht="14.25" customHeight="1" x14ac:dyDescent="0.2"/>
    <row r="1084" ht="14.25" customHeight="1" x14ac:dyDescent="0.2"/>
    <row r="1085" ht="14.25" customHeight="1" x14ac:dyDescent="0.2"/>
    <row r="1086" ht="14.25" customHeight="1" x14ac:dyDescent="0.2"/>
    <row r="1087" ht="14.25" customHeight="1" x14ac:dyDescent="0.2"/>
    <row r="1088" ht="14.25" customHeight="1" x14ac:dyDescent="0.2"/>
    <row r="1089" ht="14.25" customHeight="1" x14ac:dyDescent="0.2"/>
    <row r="1090" ht="14.25" customHeight="1" x14ac:dyDescent="0.2"/>
    <row r="1091" ht="14.25" customHeight="1" x14ac:dyDescent="0.2"/>
    <row r="1092" ht="14.25" customHeight="1" x14ac:dyDescent="0.2"/>
    <row r="1093" ht="14.25" customHeight="1" x14ac:dyDescent="0.2"/>
    <row r="1094" ht="14.25" customHeight="1" x14ac:dyDescent="0.2"/>
    <row r="1095" ht="14.25" customHeight="1" x14ac:dyDescent="0.2"/>
    <row r="1096" ht="14.25" customHeight="1" x14ac:dyDescent="0.2"/>
    <row r="1097" ht="14.25" customHeight="1" x14ac:dyDescent="0.2"/>
    <row r="1098" ht="14.25" customHeight="1" x14ac:dyDescent="0.2"/>
    <row r="1099" ht="14.25" customHeight="1" x14ac:dyDescent="0.2"/>
    <row r="1100" ht="14.25" customHeight="1" x14ac:dyDescent="0.2"/>
    <row r="1101" ht="14.25" customHeight="1" x14ac:dyDescent="0.2"/>
    <row r="1102" ht="14.25" customHeight="1" x14ac:dyDescent="0.2"/>
    <row r="1103" ht="14.25" customHeight="1" x14ac:dyDescent="0.2"/>
    <row r="1104" ht="14.25" customHeight="1" x14ac:dyDescent="0.2"/>
    <row r="1105" ht="14.25" customHeight="1" x14ac:dyDescent="0.2"/>
    <row r="1106" ht="14.25" customHeight="1" x14ac:dyDescent="0.2"/>
    <row r="1107" ht="14.25" customHeight="1" x14ac:dyDescent="0.2"/>
    <row r="1108" ht="14.25" customHeight="1" x14ac:dyDescent="0.2"/>
    <row r="1109" ht="14.25" customHeight="1" x14ac:dyDescent="0.2"/>
    <row r="1110" ht="14.25" customHeight="1" x14ac:dyDescent="0.2"/>
    <row r="1111" ht="14.25" customHeight="1" x14ac:dyDescent="0.2"/>
    <row r="1112" ht="14.25" customHeight="1" x14ac:dyDescent="0.2"/>
    <row r="1113" ht="14.25" customHeight="1" x14ac:dyDescent="0.2"/>
    <row r="1114" ht="14.25" customHeight="1" x14ac:dyDescent="0.2"/>
    <row r="1115" ht="14.25" customHeight="1" x14ac:dyDescent="0.2"/>
    <row r="1116" ht="14.25" customHeight="1" x14ac:dyDescent="0.2"/>
    <row r="1117" ht="14.25" customHeight="1" x14ac:dyDescent="0.2"/>
    <row r="1118" ht="14.25" customHeight="1" x14ac:dyDescent="0.2"/>
    <row r="1119" ht="14.25" customHeight="1" x14ac:dyDescent="0.2"/>
    <row r="1120" ht="14.25" customHeight="1" x14ac:dyDescent="0.2"/>
    <row r="1121" ht="14.25" customHeight="1" x14ac:dyDescent="0.2"/>
    <row r="1122" ht="14.25" customHeight="1" x14ac:dyDescent="0.2"/>
    <row r="1123" ht="14.25" customHeight="1" x14ac:dyDescent="0.2"/>
    <row r="1124" ht="14.25" customHeight="1" x14ac:dyDescent="0.2"/>
    <row r="1125" ht="14.25" customHeight="1" x14ac:dyDescent="0.2"/>
    <row r="1126" ht="14.25" customHeight="1" x14ac:dyDescent="0.2"/>
    <row r="1127" ht="14.25" customHeight="1" x14ac:dyDescent="0.2"/>
    <row r="1128" ht="14.25" customHeight="1" x14ac:dyDescent="0.2"/>
    <row r="1129" ht="14.25" customHeight="1" x14ac:dyDescent="0.2"/>
    <row r="1130" ht="14.25" customHeight="1" x14ac:dyDescent="0.2"/>
    <row r="1131" ht="14.25" customHeight="1" x14ac:dyDescent="0.2"/>
    <row r="1132" ht="14.25" customHeight="1" x14ac:dyDescent="0.2"/>
    <row r="1133" ht="14.25" customHeight="1" x14ac:dyDescent="0.2"/>
    <row r="1134" ht="14.25" customHeight="1" x14ac:dyDescent="0.2"/>
    <row r="1135" ht="14.25" customHeight="1" x14ac:dyDescent="0.2"/>
    <row r="1136" ht="14.25" customHeight="1" x14ac:dyDescent="0.2"/>
    <row r="1137" ht="14.25" customHeight="1" x14ac:dyDescent="0.2"/>
    <row r="1138" ht="14.25" customHeight="1" x14ac:dyDescent="0.2"/>
    <row r="1139" ht="14.25" customHeight="1" x14ac:dyDescent="0.2"/>
    <row r="1140" ht="14.25" customHeight="1" x14ac:dyDescent="0.2"/>
    <row r="1141" ht="14.25" customHeight="1" x14ac:dyDescent="0.2"/>
    <row r="1142" ht="14.25" customHeight="1" x14ac:dyDescent="0.2"/>
    <row r="1143" ht="14.25" customHeight="1" x14ac:dyDescent="0.2"/>
    <row r="1144" ht="14.25" customHeight="1" x14ac:dyDescent="0.2"/>
    <row r="1145" ht="14.25" customHeight="1" x14ac:dyDescent="0.2"/>
    <row r="1146" ht="14.25" customHeight="1" x14ac:dyDescent="0.2"/>
    <row r="1147" ht="14.25" customHeight="1" x14ac:dyDescent="0.2"/>
    <row r="1148" ht="14.25" customHeight="1" x14ac:dyDescent="0.2"/>
    <row r="1149" ht="14.25" customHeight="1" x14ac:dyDescent="0.2"/>
    <row r="1150" ht="14.25" customHeight="1" x14ac:dyDescent="0.2"/>
    <row r="1151" ht="14.25" customHeight="1" x14ac:dyDescent="0.2"/>
    <row r="1152" ht="14.25" customHeight="1" x14ac:dyDescent="0.2"/>
    <row r="1153" ht="14.25" customHeight="1" x14ac:dyDescent="0.2"/>
    <row r="1154" ht="14.25" customHeight="1" x14ac:dyDescent="0.2"/>
    <row r="1155" ht="14.25" customHeight="1" x14ac:dyDescent="0.2"/>
    <row r="1156" ht="14.25" customHeight="1" x14ac:dyDescent="0.2"/>
    <row r="1157" ht="14.25" customHeight="1" x14ac:dyDescent="0.2"/>
    <row r="1158" ht="14.25" customHeight="1" x14ac:dyDescent="0.2"/>
    <row r="1159" ht="14.25" customHeight="1" x14ac:dyDescent="0.2"/>
    <row r="1160" ht="14.25" customHeight="1" x14ac:dyDescent="0.2"/>
    <row r="1161" ht="14.25" customHeight="1" x14ac:dyDescent="0.2"/>
    <row r="1162" ht="14.25" customHeight="1" x14ac:dyDescent="0.2"/>
    <row r="1163" ht="14.25" customHeight="1" x14ac:dyDescent="0.2"/>
    <row r="1164" ht="14.25" customHeight="1" x14ac:dyDescent="0.2"/>
    <row r="1165" ht="14.25" customHeight="1" x14ac:dyDescent="0.2"/>
    <row r="1166" ht="14.25" customHeight="1" x14ac:dyDescent="0.2"/>
    <row r="1167" ht="14.25" customHeight="1" x14ac:dyDescent="0.2"/>
    <row r="1168" ht="14.25" customHeight="1" x14ac:dyDescent="0.2"/>
    <row r="1169" ht="14.25" customHeight="1" x14ac:dyDescent="0.2"/>
    <row r="1170" ht="14.25" customHeight="1" x14ac:dyDescent="0.2"/>
    <row r="1171" ht="14.25" customHeight="1" x14ac:dyDescent="0.2"/>
    <row r="1172" ht="14.25" customHeight="1" x14ac:dyDescent="0.2"/>
    <row r="1173" ht="14.25" customHeight="1" x14ac:dyDescent="0.2"/>
    <row r="1174" ht="14.25" customHeight="1" x14ac:dyDescent="0.2"/>
    <row r="1175" ht="14.25" customHeight="1" x14ac:dyDescent="0.2"/>
    <row r="1176" ht="14.25" customHeight="1" x14ac:dyDescent="0.2"/>
    <row r="1177" ht="14.25" customHeight="1" x14ac:dyDescent="0.2"/>
    <row r="1178" ht="14.25" customHeight="1" x14ac:dyDescent="0.2"/>
    <row r="1179" ht="14.25" customHeight="1" x14ac:dyDescent="0.2"/>
    <row r="1180" ht="14.25" customHeight="1" x14ac:dyDescent="0.2"/>
    <row r="1181" ht="14.25" customHeight="1" x14ac:dyDescent="0.2"/>
    <row r="1182" ht="14.25" customHeight="1" x14ac:dyDescent="0.2"/>
    <row r="1183" ht="14.25" customHeight="1" x14ac:dyDescent="0.2"/>
    <row r="1184" ht="14.25" customHeight="1" x14ac:dyDescent="0.2"/>
    <row r="1185" ht="14.25" customHeight="1" x14ac:dyDescent="0.2"/>
    <row r="1186" ht="14.25" customHeight="1" x14ac:dyDescent="0.2"/>
    <row r="1187" ht="14.25" customHeight="1" x14ac:dyDescent="0.2"/>
    <row r="1188" ht="14.25" customHeight="1" x14ac:dyDescent="0.2"/>
    <row r="1189" ht="14.25" customHeight="1" x14ac:dyDescent="0.2"/>
    <row r="1190" ht="14.25" customHeight="1" x14ac:dyDescent="0.2"/>
    <row r="1191" ht="14.25" customHeight="1" x14ac:dyDescent="0.2"/>
    <row r="1192" ht="14.25" customHeight="1" x14ac:dyDescent="0.2"/>
    <row r="1193" ht="14.25" customHeight="1" x14ac:dyDescent="0.2"/>
    <row r="1194" ht="14.25" customHeight="1" x14ac:dyDescent="0.2"/>
    <row r="1195" ht="14.25" customHeight="1" x14ac:dyDescent="0.2"/>
    <row r="1196" ht="14.25" customHeight="1" x14ac:dyDescent="0.2"/>
    <row r="1197" ht="14.25" customHeight="1" x14ac:dyDescent="0.2"/>
    <row r="1198" ht="14.25" customHeight="1" x14ac:dyDescent="0.2"/>
    <row r="1199" ht="14.25" customHeight="1" x14ac:dyDescent="0.2"/>
    <row r="1200" ht="14.25" customHeight="1" x14ac:dyDescent="0.2"/>
    <row r="1201" ht="14.25" customHeight="1" x14ac:dyDescent="0.2"/>
    <row r="1202" ht="14.25" customHeight="1" x14ac:dyDescent="0.2"/>
    <row r="1203" ht="14.25" customHeight="1" x14ac:dyDescent="0.2"/>
    <row r="1204" ht="14.25" customHeight="1" x14ac:dyDescent="0.2"/>
    <row r="1205" ht="14.25" customHeight="1" x14ac:dyDescent="0.2"/>
    <row r="1206" ht="14.25" customHeight="1" x14ac:dyDescent="0.2"/>
    <row r="1207" ht="14.25" customHeight="1" x14ac:dyDescent="0.2"/>
    <row r="1208" ht="14.25" customHeight="1" x14ac:dyDescent="0.2"/>
    <row r="1209" ht="14.25" customHeight="1" x14ac:dyDescent="0.2"/>
    <row r="1210" ht="14.25" customHeight="1" x14ac:dyDescent="0.2"/>
    <row r="1211" ht="14.25" customHeight="1" x14ac:dyDescent="0.2"/>
    <row r="1212" ht="14.25" customHeight="1" x14ac:dyDescent="0.2"/>
    <row r="1213" ht="14.25" customHeight="1" x14ac:dyDescent="0.2"/>
    <row r="1214" ht="14.25" customHeight="1" x14ac:dyDescent="0.2"/>
    <row r="1215" ht="14.25" customHeight="1" x14ac:dyDescent="0.2"/>
    <row r="1216" ht="14.25" customHeight="1" x14ac:dyDescent="0.2"/>
    <row r="1217" ht="14.25" customHeight="1" x14ac:dyDescent="0.2"/>
    <row r="1218" ht="14.25" customHeight="1" x14ac:dyDescent="0.2"/>
    <row r="1219" ht="14.25" customHeight="1" x14ac:dyDescent="0.2"/>
    <row r="1220" ht="14.25" customHeight="1" x14ac:dyDescent="0.2"/>
    <row r="1221" ht="14.25" customHeight="1" x14ac:dyDescent="0.2"/>
    <row r="1222" ht="14.25" customHeight="1" x14ac:dyDescent="0.2"/>
    <row r="1223" ht="14.25" customHeight="1" x14ac:dyDescent="0.2"/>
    <row r="1224" ht="14.25" customHeight="1" x14ac:dyDescent="0.2"/>
    <row r="1225" ht="14.25" customHeight="1" x14ac:dyDescent="0.2"/>
    <row r="1226" ht="14.25" customHeight="1" x14ac:dyDescent="0.2"/>
    <row r="1227" ht="14.25" customHeight="1" x14ac:dyDescent="0.2"/>
    <row r="1228" ht="14.25" customHeight="1" x14ac:dyDescent="0.2"/>
    <row r="1229" ht="14.25" customHeight="1" x14ac:dyDescent="0.2"/>
    <row r="1230" ht="14.25" customHeight="1" x14ac:dyDescent="0.2"/>
    <row r="1231" ht="14.25" customHeight="1" x14ac:dyDescent="0.2"/>
    <row r="1232" ht="14.25" customHeight="1" x14ac:dyDescent="0.2"/>
    <row r="1233" ht="14.25" customHeight="1" x14ac:dyDescent="0.2"/>
    <row r="1234" ht="14.25" customHeight="1" x14ac:dyDescent="0.2"/>
    <row r="1235" ht="14.25" customHeight="1" x14ac:dyDescent="0.2"/>
    <row r="1236" ht="14.25" customHeight="1" x14ac:dyDescent="0.2"/>
    <row r="1237" ht="14.25" customHeight="1" x14ac:dyDescent="0.2"/>
    <row r="1238" ht="14.25" customHeight="1" x14ac:dyDescent="0.2"/>
    <row r="1239" ht="14.25" customHeight="1" x14ac:dyDescent="0.2"/>
    <row r="1240" ht="14.25" customHeight="1" x14ac:dyDescent="0.2"/>
    <row r="1241" ht="14.25" customHeight="1" x14ac:dyDescent="0.2"/>
    <row r="1242" ht="14.25" customHeight="1" x14ac:dyDescent="0.2"/>
    <row r="1243" ht="14.25" customHeight="1" x14ac:dyDescent="0.2"/>
    <row r="1244" ht="14.25" customHeight="1" x14ac:dyDescent="0.2"/>
    <row r="1245" ht="14.25" customHeight="1" x14ac:dyDescent="0.2"/>
    <row r="1246" ht="14.25" customHeight="1" x14ac:dyDescent="0.2"/>
    <row r="1247" ht="14.25" customHeight="1" x14ac:dyDescent="0.2"/>
    <row r="1248" ht="14.25" customHeight="1" x14ac:dyDescent="0.2"/>
    <row r="1249" ht="14.25" customHeight="1" x14ac:dyDescent="0.2"/>
    <row r="1250" ht="14.25" customHeight="1" x14ac:dyDescent="0.2"/>
    <row r="1251" ht="14.25" customHeight="1" x14ac:dyDescent="0.2"/>
    <row r="1252" ht="14.25" customHeight="1" x14ac:dyDescent="0.2"/>
    <row r="1253" ht="14.25" customHeight="1" x14ac:dyDescent="0.2"/>
    <row r="1254" ht="14.25" customHeight="1" x14ac:dyDescent="0.2"/>
    <row r="1255" ht="14.25" customHeight="1" x14ac:dyDescent="0.2"/>
    <row r="1256" ht="14.25" customHeight="1" x14ac:dyDescent="0.2"/>
    <row r="1257" ht="14.25" customHeight="1" x14ac:dyDescent="0.2"/>
    <row r="1258" ht="14.25" customHeight="1" x14ac:dyDescent="0.2"/>
    <row r="1259" ht="14.25" customHeight="1" x14ac:dyDescent="0.2"/>
    <row r="1260" ht="14.25" customHeight="1" x14ac:dyDescent="0.2"/>
    <row r="1261" ht="14.25" customHeight="1" x14ac:dyDescent="0.2"/>
    <row r="1262" ht="14.25" customHeight="1" x14ac:dyDescent="0.2"/>
    <row r="1263" ht="14.25" customHeight="1" x14ac:dyDescent="0.2"/>
    <row r="1264" ht="14.25" customHeight="1" x14ac:dyDescent="0.2"/>
    <row r="1265" ht="14.25" customHeight="1" x14ac:dyDescent="0.2"/>
    <row r="1266" ht="14.25" customHeight="1" x14ac:dyDescent="0.2"/>
    <row r="1267" ht="14.25" customHeight="1" x14ac:dyDescent="0.2"/>
    <row r="1268" ht="14.25" customHeight="1" x14ac:dyDescent="0.2"/>
    <row r="1269" ht="14.25" customHeight="1" x14ac:dyDescent="0.2"/>
    <row r="1270" ht="14.25" customHeight="1" x14ac:dyDescent="0.2"/>
    <row r="1271" ht="14.25" customHeight="1" x14ac:dyDescent="0.2"/>
    <row r="1272" ht="14.25" customHeight="1" x14ac:dyDescent="0.2"/>
    <row r="1273" ht="14.25" customHeight="1" x14ac:dyDescent="0.2"/>
    <row r="1274" ht="14.25" customHeight="1" x14ac:dyDescent="0.2"/>
    <row r="1275" ht="14.25" customHeight="1" x14ac:dyDescent="0.2"/>
    <row r="1276" ht="14.25" customHeight="1" x14ac:dyDescent="0.2"/>
    <row r="1277" ht="14.25" customHeight="1" x14ac:dyDescent="0.2"/>
    <row r="1278" ht="14.25" customHeight="1" x14ac:dyDescent="0.2"/>
    <row r="1279" ht="14.25" customHeight="1" x14ac:dyDescent="0.2"/>
    <row r="1280" ht="14.25" customHeight="1" x14ac:dyDescent="0.2"/>
    <row r="1281" ht="14.25" customHeight="1" x14ac:dyDescent="0.2"/>
    <row r="1282" ht="14.25" customHeight="1" x14ac:dyDescent="0.2"/>
    <row r="1283" ht="14.25" customHeight="1" x14ac:dyDescent="0.2"/>
    <row r="1284" ht="14.25" customHeight="1" x14ac:dyDescent="0.2"/>
    <row r="1285" ht="14.25" customHeight="1" x14ac:dyDescent="0.2"/>
    <row r="1286" ht="14.25" customHeight="1" x14ac:dyDescent="0.2"/>
    <row r="1287" ht="14.25" customHeight="1" x14ac:dyDescent="0.2"/>
    <row r="1288" ht="14.25" customHeight="1" x14ac:dyDescent="0.2"/>
    <row r="1289" ht="14.25" customHeight="1" x14ac:dyDescent="0.2"/>
    <row r="1290" ht="14.25" customHeight="1" x14ac:dyDescent="0.2"/>
    <row r="1291" ht="14.25" customHeight="1" x14ac:dyDescent="0.2"/>
    <row r="1292" ht="14.25" customHeight="1" x14ac:dyDescent="0.2"/>
    <row r="1293" ht="14.25" customHeight="1" x14ac:dyDescent="0.2"/>
    <row r="1294" ht="14.25" customHeight="1" x14ac:dyDescent="0.2"/>
    <row r="1295" ht="14.25" customHeight="1" x14ac:dyDescent="0.2"/>
    <row r="1296" ht="14.25" customHeight="1" x14ac:dyDescent="0.2"/>
    <row r="1297" ht="14.25" customHeight="1" x14ac:dyDescent="0.2"/>
    <row r="1298" ht="14.25" customHeight="1" x14ac:dyDescent="0.2"/>
    <row r="1299" ht="14.25" customHeight="1" x14ac:dyDescent="0.2"/>
    <row r="1300" ht="14.25" customHeight="1" x14ac:dyDescent="0.2"/>
    <row r="1301" ht="14.25" customHeight="1" x14ac:dyDescent="0.2"/>
    <row r="1302" ht="14.25" customHeight="1" x14ac:dyDescent="0.2"/>
    <row r="1303" ht="14.25" customHeight="1" x14ac:dyDescent="0.2"/>
    <row r="1304" ht="14.25" customHeight="1" x14ac:dyDescent="0.2"/>
    <row r="1305" ht="14.25" customHeight="1" x14ac:dyDescent="0.2"/>
    <row r="1306" ht="14.25" customHeight="1" x14ac:dyDescent="0.2"/>
    <row r="1307" ht="14.25" customHeight="1" x14ac:dyDescent="0.2"/>
    <row r="1308" ht="14.25" customHeight="1" x14ac:dyDescent="0.2"/>
    <row r="1309" ht="14.25" customHeight="1" x14ac:dyDescent="0.2"/>
    <row r="1310" ht="14.25" customHeight="1" x14ac:dyDescent="0.2"/>
    <row r="1311" ht="14.25" customHeight="1" x14ac:dyDescent="0.2"/>
    <row r="1312" ht="14.25" customHeight="1" x14ac:dyDescent="0.2"/>
    <row r="1313" ht="14.25" customHeight="1" x14ac:dyDescent="0.2"/>
    <row r="1314" ht="14.25" customHeight="1" x14ac:dyDescent="0.2"/>
    <row r="1315" ht="14.25" customHeight="1" x14ac:dyDescent="0.2"/>
    <row r="1316" ht="14.25" customHeight="1" x14ac:dyDescent="0.2"/>
    <row r="1317" ht="14.25" customHeight="1" x14ac:dyDescent="0.2"/>
    <row r="1318" ht="14.25" customHeight="1" x14ac:dyDescent="0.2"/>
    <row r="1319" ht="14.25" customHeight="1" x14ac:dyDescent="0.2"/>
    <row r="1320" ht="14.25" customHeight="1" x14ac:dyDescent="0.2"/>
    <row r="1321" ht="14.25" customHeight="1" x14ac:dyDescent="0.2"/>
    <row r="1322" ht="14.25" customHeight="1" x14ac:dyDescent="0.2"/>
    <row r="1323" ht="14.25" customHeight="1" x14ac:dyDescent="0.2"/>
    <row r="1324" ht="14.25" customHeight="1" x14ac:dyDescent="0.2"/>
    <row r="1325" ht="14.25" customHeight="1" x14ac:dyDescent="0.2"/>
    <row r="1326" ht="14.25" customHeight="1" x14ac:dyDescent="0.2"/>
    <row r="1327" ht="14.25" customHeight="1" x14ac:dyDescent="0.2"/>
    <row r="1328" ht="14.25" customHeight="1" x14ac:dyDescent="0.2"/>
    <row r="1329" ht="14.25" customHeight="1" x14ac:dyDescent="0.2"/>
    <row r="1330" ht="14.25" customHeight="1" x14ac:dyDescent="0.2"/>
    <row r="1331" ht="14.25" customHeight="1" x14ac:dyDescent="0.2"/>
    <row r="1332" ht="14.25" customHeight="1" x14ac:dyDescent="0.2"/>
    <row r="1333" ht="14.25" customHeight="1" x14ac:dyDescent="0.2"/>
    <row r="1334" ht="14.25" customHeight="1" x14ac:dyDescent="0.2"/>
    <row r="1335" ht="14.25" customHeight="1" x14ac:dyDescent="0.2"/>
    <row r="1336" ht="14.25" customHeight="1" x14ac:dyDescent="0.2"/>
    <row r="1337" ht="14.25" customHeight="1" x14ac:dyDescent="0.2"/>
    <row r="1338" ht="14.25" customHeight="1" x14ac:dyDescent="0.2"/>
    <row r="1339" ht="14.25" customHeight="1" x14ac:dyDescent="0.2"/>
    <row r="1340" ht="14.25" customHeight="1" x14ac:dyDescent="0.2"/>
    <row r="1341" ht="14.25" customHeight="1" x14ac:dyDescent="0.2"/>
    <row r="1342" ht="14.25" customHeight="1" x14ac:dyDescent="0.2"/>
    <row r="1343" ht="14.25" customHeight="1" x14ac:dyDescent="0.2"/>
    <row r="1344" ht="14.25" customHeight="1" x14ac:dyDescent="0.2"/>
    <row r="1345" ht="14.25" customHeight="1" x14ac:dyDescent="0.2"/>
    <row r="1346" ht="14.25" customHeight="1" x14ac:dyDescent="0.2"/>
    <row r="1347" ht="14.25" customHeight="1" x14ac:dyDescent="0.2"/>
    <row r="1348" ht="14.25" customHeight="1" x14ac:dyDescent="0.2"/>
    <row r="1349" ht="14.25" customHeight="1" x14ac:dyDescent="0.2"/>
    <row r="1350" ht="14.25" customHeight="1" x14ac:dyDescent="0.2"/>
    <row r="1351" ht="14.25" customHeight="1" x14ac:dyDescent="0.2"/>
    <row r="1352" ht="14.25" customHeight="1" x14ac:dyDescent="0.2"/>
    <row r="1353" ht="14.25" customHeight="1" x14ac:dyDescent="0.2"/>
    <row r="1354" ht="14.25" customHeight="1" x14ac:dyDescent="0.2"/>
    <row r="1355" ht="14.25" customHeight="1" x14ac:dyDescent="0.2"/>
    <row r="1356" ht="14.25" customHeight="1" x14ac:dyDescent="0.2"/>
    <row r="1357" ht="14.25" customHeight="1" x14ac:dyDescent="0.2"/>
    <row r="1358" ht="14.25" customHeight="1" x14ac:dyDescent="0.2"/>
    <row r="1359" ht="14.25" customHeight="1" x14ac:dyDescent="0.2"/>
    <row r="1360" ht="14.25" customHeight="1" x14ac:dyDescent="0.2"/>
    <row r="1361" ht="14.25" customHeight="1" x14ac:dyDescent="0.2"/>
    <row r="1362" ht="14.25" customHeight="1" x14ac:dyDescent="0.2"/>
    <row r="1363" ht="14.25" customHeight="1" x14ac:dyDescent="0.2"/>
    <row r="1364" ht="14.25" customHeight="1" x14ac:dyDescent="0.2"/>
    <row r="1365" ht="14.25" customHeight="1" x14ac:dyDescent="0.2"/>
    <row r="1366" ht="14.25" customHeight="1" x14ac:dyDescent="0.2"/>
    <row r="1367" ht="14.25" customHeight="1" x14ac:dyDescent="0.2"/>
    <row r="1368" ht="14.25" customHeight="1" x14ac:dyDescent="0.2"/>
    <row r="1369" ht="14.25" customHeight="1" x14ac:dyDescent="0.2"/>
    <row r="1370" ht="14.25" customHeight="1" x14ac:dyDescent="0.2"/>
    <row r="1371" ht="14.25" customHeight="1" x14ac:dyDescent="0.2"/>
    <row r="1372" ht="14.25" customHeight="1" x14ac:dyDescent="0.2"/>
    <row r="1373" ht="14.25" customHeight="1" x14ac:dyDescent="0.2"/>
    <row r="1374" ht="14.25" customHeight="1" x14ac:dyDescent="0.2"/>
    <row r="1375" ht="14.25" customHeight="1" x14ac:dyDescent="0.2"/>
    <row r="1376" ht="14.25" customHeight="1" x14ac:dyDescent="0.2"/>
    <row r="1377" ht="14.25" customHeight="1" x14ac:dyDescent="0.2"/>
    <row r="1378" ht="14.25" customHeight="1" x14ac:dyDescent="0.2"/>
    <row r="1379" ht="14.25" customHeight="1" x14ac:dyDescent="0.2"/>
    <row r="1380" ht="14.25" customHeight="1" x14ac:dyDescent="0.2"/>
    <row r="1381" ht="14.25" customHeight="1" x14ac:dyDescent="0.2"/>
    <row r="1382" ht="14.25" customHeight="1" x14ac:dyDescent="0.2"/>
    <row r="1383" ht="14.25" customHeight="1" x14ac:dyDescent="0.2"/>
    <row r="1384" ht="14.25" customHeight="1" x14ac:dyDescent="0.2"/>
    <row r="1385" ht="14.25" customHeight="1" x14ac:dyDescent="0.2"/>
    <row r="1386" ht="14.25" customHeight="1" x14ac:dyDescent="0.2"/>
    <row r="1387" ht="14.25" customHeight="1" x14ac:dyDescent="0.2"/>
    <row r="1388" ht="14.25" customHeight="1" x14ac:dyDescent="0.2"/>
    <row r="1389" ht="14.25" customHeight="1" x14ac:dyDescent="0.2"/>
    <row r="1390" ht="14.25" customHeight="1" x14ac:dyDescent="0.2"/>
    <row r="1391" ht="14.25" customHeight="1" x14ac:dyDescent="0.2"/>
    <row r="1392" ht="14.25" customHeight="1" x14ac:dyDescent="0.2"/>
    <row r="1393" ht="14.25" customHeight="1" x14ac:dyDescent="0.2"/>
    <row r="1394" ht="14.25" customHeight="1" x14ac:dyDescent="0.2"/>
    <row r="1395" ht="14.25" customHeight="1" x14ac:dyDescent="0.2"/>
    <row r="1396" ht="14.25" customHeight="1" x14ac:dyDescent="0.2"/>
    <row r="1397" ht="14.25" customHeight="1" x14ac:dyDescent="0.2"/>
    <row r="1398" ht="14.25" customHeight="1" x14ac:dyDescent="0.2"/>
    <row r="1399" ht="14.25" customHeight="1" x14ac:dyDescent="0.2"/>
    <row r="1400" ht="14.25" customHeight="1" x14ac:dyDescent="0.2"/>
    <row r="1401" ht="14.25" customHeight="1" x14ac:dyDescent="0.2"/>
    <row r="1402" ht="14.25" customHeight="1" x14ac:dyDescent="0.2"/>
    <row r="1403" ht="14.25" customHeight="1" x14ac:dyDescent="0.2"/>
    <row r="1404" ht="14.25" customHeight="1" x14ac:dyDescent="0.2"/>
    <row r="1405" ht="14.25" customHeight="1" x14ac:dyDescent="0.2"/>
    <row r="1406" ht="14.25" customHeight="1" x14ac:dyDescent="0.2"/>
    <row r="1407" ht="14.25" customHeight="1" x14ac:dyDescent="0.2"/>
    <row r="1408" ht="14.25" customHeight="1" x14ac:dyDescent="0.2"/>
    <row r="1409" ht="14.25" customHeight="1" x14ac:dyDescent="0.2"/>
    <row r="1410" ht="14.25" customHeight="1" x14ac:dyDescent="0.2"/>
    <row r="1411" ht="14.25" customHeight="1" x14ac:dyDescent="0.2"/>
    <row r="1412" ht="14.25" customHeight="1" x14ac:dyDescent="0.2"/>
    <row r="1413" ht="14.25" customHeight="1" x14ac:dyDescent="0.2"/>
    <row r="1414" ht="14.25" customHeight="1" x14ac:dyDescent="0.2"/>
    <row r="1415" ht="14.25" customHeight="1" x14ac:dyDescent="0.2"/>
    <row r="1416" ht="14.25" customHeight="1" x14ac:dyDescent="0.2"/>
    <row r="1417" ht="14.25" customHeight="1" x14ac:dyDescent="0.2"/>
    <row r="1418" ht="14.25" customHeight="1" x14ac:dyDescent="0.2"/>
    <row r="1419" ht="14.25" customHeight="1" x14ac:dyDescent="0.2"/>
    <row r="1420" ht="14.25" customHeight="1" x14ac:dyDescent="0.2"/>
    <row r="1421" ht="14.25" customHeight="1" x14ac:dyDescent="0.2"/>
    <row r="1422" ht="14.25" customHeight="1" x14ac:dyDescent="0.2"/>
    <row r="1423" ht="14.25" customHeight="1" x14ac:dyDescent="0.2"/>
    <row r="1424" ht="14.25" customHeight="1" x14ac:dyDescent="0.2"/>
    <row r="1425" ht="14.25" customHeight="1" x14ac:dyDescent="0.2"/>
    <row r="1426" ht="14.25" customHeight="1" x14ac:dyDescent="0.2"/>
    <row r="1427" ht="14.25" customHeight="1" x14ac:dyDescent="0.2"/>
    <row r="1428" ht="14.25" customHeight="1" x14ac:dyDescent="0.2"/>
    <row r="1429" ht="14.25" customHeight="1" x14ac:dyDescent="0.2"/>
    <row r="1430" ht="14.25" customHeight="1" x14ac:dyDescent="0.2"/>
    <row r="1431" ht="14.25" customHeight="1" x14ac:dyDescent="0.2"/>
    <row r="1432" ht="14.25" customHeight="1" x14ac:dyDescent="0.2"/>
    <row r="1433" ht="14.25" customHeight="1" x14ac:dyDescent="0.2"/>
    <row r="1434" ht="14.25" customHeight="1" x14ac:dyDescent="0.2"/>
    <row r="1435" ht="14.25" customHeight="1" x14ac:dyDescent="0.2"/>
    <row r="1436" ht="14.25" customHeight="1" x14ac:dyDescent="0.2"/>
    <row r="1437" ht="14.25" customHeight="1" x14ac:dyDescent="0.2"/>
    <row r="1438" ht="14.25" customHeight="1" x14ac:dyDescent="0.2"/>
    <row r="1439" ht="14.25" customHeight="1" x14ac:dyDescent="0.2"/>
    <row r="1440" ht="14.25" customHeight="1" x14ac:dyDescent="0.2"/>
    <row r="1441" ht="14.25" customHeight="1" x14ac:dyDescent="0.2"/>
    <row r="1442" ht="14.25" customHeight="1" x14ac:dyDescent="0.2"/>
    <row r="1443" ht="14.25" customHeight="1" x14ac:dyDescent="0.2"/>
    <row r="1444" ht="14.25" customHeight="1" x14ac:dyDescent="0.2"/>
    <row r="1445" ht="14.25" customHeight="1" x14ac:dyDescent="0.2"/>
    <row r="1446" ht="14.25" customHeight="1" x14ac:dyDescent="0.2"/>
    <row r="1447" ht="14.25" customHeight="1" x14ac:dyDescent="0.2"/>
    <row r="1448" ht="14.25" customHeight="1" x14ac:dyDescent="0.2"/>
    <row r="1449" ht="14.25" customHeight="1" x14ac:dyDescent="0.2"/>
    <row r="1450" ht="14.25" customHeight="1" x14ac:dyDescent="0.2"/>
    <row r="1451" ht="14.25" customHeight="1" x14ac:dyDescent="0.2"/>
    <row r="1452" ht="14.25" customHeight="1" x14ac:dyDescent="0.2"/>
    <row r="1453" ht="14.25" customHeight="1" x14ac:dyDescent="0.2"/>
    <row r="1454" ht="14.25" customHeight="1" x14ac:dyDescent="0.2"/>
    <row r="1455" ht="14.25" customHeight="1" x14ac:dyDescent="0.2"/>
    <row r="1456" ht="14.25" customHeight="1" x14ac:dyDescent="0.2"/>
    <row r="1457" ht="14.25" customHeight="1" x14ac:dyDescent="0.2"/>
    <row r="1458" ht="14.25" customHeight="1" x14ac:dyDescent="0.2"/>
    <row r="1459" ht="14.25" customHeight="1" x14ac:dyDescent="0.2"/>
    <row r="1460" ht="14.25" customHeight="1" x14ac:dyDescent="0.2"/>
    <row r="1461" ht="14.25" customHeight="1" x14ac:dyDescent="0.2"/>
    <row r="1462" ht="14.25" customHeight="1" x14ac:dyDescent="0.2"/>
    <row r="1463" ht="14.25" customHeight="1" x14ac:dyDescent="0.2"/>
    <row r="1464" ht="14.25" customHeight="1" x14ac:dyDescent="0.2"/>
    <row r="1465" ht="14.25" customHeight="1" x14ac:dyDescent="0.2"/>
    <row r="1466" ht="14.25" customHeight="1" x14ac:dyDescent="0.2"/>
    <row r="1467" ht="14.25" customHeight="1" x14ac:dyDescent="0.2"/>
    <row r="1468" ht="14.25" customHeight="1" x14ac:dyDescent="0.2"/>
    <row r="1469" ht="14.25" customHeight="1" x14ac:dyDescent="0.2"/>
    <row r="1470" ht="14.25" customHeight="1" x14ac:dyDescent="0.2"/>
    <row r="1471" ht="14.25" customHeight="1" x14ac:dyDescent="0.2"/>
    <row r="1472" ht="14.25" customHeight="1" x14ac:dyDescent="0.2"/>
    <row r="1473" ht="14.25" customHeight="1" x14ac:dyDescent="0.2"/>
    <row r="1474" ht="14.25" customHeight="1" x14ac:dyDescent="0.2"/>
    <row r="1475" ht="14.25" customHeight="1" x14ac:dyDescent="0.2"/>
    <row r="1476" ht="14.25" customHeight="1" x14ac:dyDescent="0.2"/>
    <row r="1477" ht="14.25" customHeight="1" x14ac:dyDescent="0.2"/>
    <row r="1478" ht="14.25" customHeight="1" x14ac:dyDescent="0.2"/>
    <row r="1479" ht="14.25" customHeight="1" x14ac:dyDescent="0.2"/>
    <row r="1480" ht="14.25" customHeight="1" x14ac:dyDescent="0.2"/>
    <row r="1481" ht="14.25" customHeight="1" x14ac:dyDescent="0.2"/>
    <row r="1482" ht="14.25" customHeight="1" x14ac:dyDescent="0.2"/>
    <row r="1483" ht="14.25" customHeight="1" x14ac:dyDescent="0.2"/>
    <row r="1484" ht="14.25" customHeight="1" x14ac:dyDescent="0.2"/>
    <row r="1485" ht="14.25" customHeight="1" x14ac:dyDescent="0.2"/>
    <row r="1486" ht="14.25" customHeight="1" x14ac:dyDescent="0.2"/>
    <row r="1487" ht="14.25" customHeight="1" x14ac:dyDescent="0.2"/>
    <row r="1488" ht="14.25" customHeight="1" x14ac:dyDescent="0.2"/>
    <row r="1489" ht="14.25" customHeight="1" x14ac:dyDescent="0.2"/>
    <row r="1490" ht="14.25" customHeight="1" x14ac:dyDescent="0.2"/>
    <row r="1491" ht="14.25" customHeight="1" x14ac:dyDescent="0.2"/>
    <row r="1492" ht="14.25" customHeight="1" x14ac:dyDescent="0.2"/>
    <row r="1493" ht="14.25" customHeight="1" x14ac:dyDescent="0.2"/>
    <row r="1494" ht="14.25" customHeight="1" x14ac:dyDescent="0.2"/>
    <row r="1495" ht="14.25" customHeight="1" x14ac:dyDescent="0.2"/>
    <row r="1496" ht="14.25" customHeight="1" x14ac:dyDescent="0.2"/>
    <row r="1497" ht="14.25" customHeight="1" x14ac:dyDescent="0.2"/>
    <row r="1498" ht="14.25" customHeight="1" x14ac:dyDescent="0.2"/>
    <row r="1499" ht="14.25" customHeight="1" x14ac:dyDescent="0.2"/>
    <row r="1500" ht="14.25" customHeight="1" x14ac:dyDescent="0.2"/>
    <row r="1501" ht="14.25" customHeight="1" x14ac:dyDescent="0.2"/>
    <row r="1502" ht="14.25" customHeight="1" x14ac:dyDescent="0.2"/>
    <row r="1503" ht="14.25" customHeight="1" x14ac:dyDescent="0.2"/>
    <row r="1504" ht="14.25" customHeight="1" x14ac:dyDescent="0.2"/>
    <row r="1505" ht="14.25" customHeight="1" x14ac:dyDescent="0.2"/>
    <row r="1506" ht="14.25" customHeight="1" x14ac:dyDescent="0.2"/>
    <row r="1507" ht="14.25" customHeight="1" x14ac:dyDescent="0.2"/>
    <row r="1508" ht="14.25" customHeight="1" x14ac:dyDescent="0.2"/>
    <row r="1509" ht="14.25" customHeight="1" x14ac:dyDescent="0.2"/>
    <row r="1510" ht="14.25" customHeight="1" x14ac:dyDescent="0.2"/>
    <row r="1511" ht="14.25" customHeight="1" x14ac:dyDescent="0.2"/>
    <row r="1512" ht="14.25" customHeight="1" x14ac:dyDescent="0.2"/>
    <row r="1513" ht="14.25" customHeight="1" x14ac:dyDescent="0.2"/>
    <row r="1514" ht="14.25" customHeight="1" x14ac:dyDescent="0.2"/>
    <row r="1515" ht="14.25" customHeight="1" x14ac:dyDescent="0.2"/>
    <row r="1516" ht="14.25" customHeight="1" x14ac:dyDescent="0.2"/>
    <row r="1517" ht="14.25" customHeight="1" x14ac:dyDescent="0.2"/>
    <row r="1518" ht="14.25" customHeight="1" x14ac:dyDescent="0.2"/>
    <row r="1519" ht="14.25" customHeight="1" x14ac:dyDescent="0.2"/>
    <row r="1520" ht="14.25" customHeight="1" x14ac:dyDescent="0.2"/>
    <row r="1521" ht="14.25" customHeight="1" x14ac:dyDescent="0.2"/>
    <row r="1522" ht="14.25" customHeight="1" x14ac:dyDescent="0.2"/>
    <row r="1523" ht="14.25" customHeight="1" x14ac:dyDescent="0.2"/>
    <row r="1524" ht="14.25" customHeight="1" x14ac:dyDescent="0.2"/>
    <row r="1525" ht="14.25" customHeight="1" x14ac:dyDescent="0.2"/>
    <row r="1526" ht="14.25" customHeight="1" x14ac:dyDescent="0.2"/>
    <row r="1527" ht="14.25" customHeight="1" x14ac:dyDescent="0.2"/>
    <row r="1528" ht="14.25" customHeight="1" x14ac:dyDescent="0.2"/>
    <row r="1529" ht="14.25" customHeight="1" x14ac:dyDescent="0.2"/>
    <row r="1530" ht="14.25" customHeight="1" x14ac:dyDescent="0.2"/>
    <row r="1531" ht="14.25" customHeight="1" x14ac:dyDescent="0.2"/>
    <row r="1532" ht="14.25" customHeight="1" x14ac:dyDescent="0.2"/>
    <row r="1533" ht="14.25" customHeight="1" x14ac:dyDescent="0.2"/>
    <row r="1534" ht="14.25" customHeight="1" x14ac:dyDescent="0.2"/>
    <row r="1535" ht="14.25" customHeight="1" x14ac:dyDescent="0.2"/>
    <row r="1536" ht="14.25" customHeight="1" x14ac:dyDescent="0.2"/>
    <row r="1537" ht="14.25" customHeight="1" x14ac:dyDescent="0.2"/>
    <row r="1538" ht="14.25" customHeight="1" x14ac:dyDescent="0.2"/>
    <row r="1539" ht="14.25" customHeight="1" x14ac:dyDescent="0.2"/>
    <row r="1540" ht="14.25" customHeight="1" x14ac:dyDescent="0.2"/>
    <row r="1541" ht="14.25" customHeight="1" x14ac:dyDescent="0.2"/>
    <row r="1542" ht="14.25" customHeight="1" x14ac:dyDescent="0.2"/>
    <row r="1543" ht="14.25" customHeight="1" x14ac:dyDescent="0.2"/>
    <row r="1544" ht="14.25" customHeight="1" x14ac:dyDescent="0.2"/>
    <row r="1545" ht="14.25" customHeight="1" x14ac:dyDescent="0.2"/>
    <row r="1546" ht="14.25" customHeight="1" x14ac:dyDescent="0.2"/>
    <row r="1547" ht="14.25" customHeight="1" x14ac:dyDescent="0.2"/>
    <row r="1548" ht="14.25" customHeight="1" x14ac:dyDescent="0.2"/>
    <row r="1549" ht="14.25" customHeight="1" x14ac:dyDescent="0.2"/>
    <row r="1550" ht="14.25" customHeight="1" x14ac:dyDescent="0.2"/>
    <row r="1551" ht="14.25" customHeight="1" x14ac:dyDescent="0.2"/>
    <row r="1552" ht="14.25" customHeight="1" x14ac:dyDescent="0.2"/>
    <row r="1553" ht="14.25" customHeight="1" x14ac:dyDescent="0.2"/>
    <row r="1554" ht="14.25" customHeight="1" x14ac:dyDescent="0.2"/>
    <row r="1555" ht="14.25" customHeight="1" x14ac:dyDescent="0.2"/>
    <row r="1556" ht="14.25" customHeight="1" x14ac:dyDescent="0.2"/>
    <row r="1557" ht="14.25" customHeight="1" x14ac:dyDescent="0.2"/>
    <row r="1558" ht="14.25" customHeight="1" x14ac:dyDescent="0.2"/>
    <row r="1559" ht="14.25" customHeight="1" x14ac:dyDescent="0.2"/>
    <row r="1560" ht="14.25" customHeight="1" x14ac:dyDescent="0.2"/>
    <row r="1561" ht="14.25" customHeight="1" x14ac:dyDescent="0.2"/>
    <row r="1562" ht="14.25" customHeight="1" x14ac:dyDescent="0.2"/>
    <row r="1563" ht="14.25" customHeight="1" x14ac:dyDescent="0.2"/>
    <row r="1564" ht="14.25" customHeight="1" x14ac:dyDescent="0.2"/>
    <row r="1565" ht="14.25" customHeight="1" x14ac:dyDescent="0.2"/>
    <row r="1566" ht="14.25" customHeight="1" x14ac:dyDescent="0.2"/>
    <row r="1567" ht="14.25" customHeight="1" x14ac:dyDescent="0.2"/>
    <row r="1568" ht="14.25" customHeight="1" x14ac:dyDescent="0.2"/>
    <row r="1569" ht="14.25" customHeight="1" x14ac:dyDescent="0.2"/>
    <row r="1570" ht="14.25" customHeight="1" x14ac:dyDescent="0.2"/>
    <row r="1571" ht="14.25" customHeight="1" x14ac:dyDescent="0.2"/>
    <row r="1572" ht="14.25" customHeight="1" x14ac:dyDescent="0.2"/>
    <row r="1573" ht="14.25" customHeight="1" x14ac:dyDescent="0.2"/>
    <row r="1574" ht="14.25" customHeight="1" x14ac:dyDescent="0.2"/>
    <row r="1575" ht="14.25" customHeight="1" x14ac:dyDescent="0.2"/>
    <row r="1576" ht="14.25" customHeight="1" x14ac:dyDescent="0.2"/>
    <row r="1577" ht="14.25" customHeight="1" x14ac:dyDescent="0.2"/>
    <row r="1578" ht="14.25" customHeight="1" x14ac:dyDescent="0.2"/>
    <row r="1579" ht="14.25" customHeight="1" x14ac:dyDescent="0.2"/>
    <row r="1580" ht="14.25" customHeight="1" x14ac:dyDescent="0.2"/>
    <row r="1581" ht="14.25" customHeight="1" x14ac:dyDescent="0.2"/>
    <row r="1582" ht="14.25" customHeight="1" x14ac:dyDescent="0.2"/>
    <row r="1583" ht="14.25" customHeight="1" x14ac:dyDescent="0.2"/>
    <row r="1584" ht="14.25" customHeight="1" x14ac:dyDescent="0.2"/>
    <row r="1585" ht="14.25" customHeight="1" x14ac:dyDescent="0.2"/>
    <row r="1586" ht="14.25" customHeight="1" x14ac:dyDescent="0.2"/>
    <row r="1587" ht="14.25" customHeight="1" x14ac:dyDescent="0.2"/>
    <row r="1588" ht="14.25" customHeight="1" x14ac:dyDescent="0.2"/>
    <row r="1589" ht="14.25" customHeight="1" x14ac:dyDescent="0.2"/>
    <row r="1590" ht="14.25" customHeight="1" x14ac:dyDescent="0.2"/>
    <row r="1591" ht="14.25" customHeight="1" x14ac:dyDescent="0.2"/>
    <row r="1592" ht="14.25" customHeight="1" x14ac:dyDescent="0.2"/>
    <row r="1593" ht="14.25" customHeight="1" x14ac:dyDescent="0.2"/>
    <row r="1594" ht="14.25" customHeight="1" x14ac:dyDescent="0.2"/>
    <row r="1595" ht="14.25" customHeight="1" x14ac:dyDescent="0.2"/>
    <row r="1596" ht="14.25" customHeight="1" x14ac:dyDescent="0.2"/>
    <row r="1597" ht="14.25" customHeight="1" x14ac:dyDescent="0.2"/>
    <row r="1598" ht="14.25" customHeight="1" x14ac:dyDescent="0.2"/>
    <row r="1599" ht="14.25" customHeight="1" x14ac:dyDescent="0.2"/>
    <row r="1600" ht="14.25" customHeight="1" x14ac:dyDescent="0.2"/>
    <row r="1601" ht="14.25" customHeight="1" x14ac:dyDescent="0.2"/>
    <row r="1602" ht="14.25" customHeight="1" x14ac:dyDescent="0.2"/>
    <row r="1603" ht="14.25" customHeight="1" x14ac:dyDescent="0.2"/>
    <row r="1604" ht="14.25" customHeight="1" x14ac:dyDescent="0.2"/>
    <row r="1605" ht="14.25" customHeight="1" x14ac:dyDescent="0.2"/>
    <row r="1606" ht="14.25" customHeight="1" x14ac:dyDescent="0.2"/>
    <row r="1607" ht="14.25" customHeight="1" x14ac:dyDescent="0.2"/>
    <row r="1608" ht="14.25" customHeight="1" x14ac:dyDescent="0.2"/>
    <row r="1609" ht="14.25" customHeight="1" x14ac:dyDescent="0.2"/>
    <row r="1610" ht="14.25" customHeight="1" x14ac:dyDescent="0.2"/>
    <row r="1611" ht="14.25" customHeight="1" x14ac:dyDescent="0.2"/>
    <row r="1612" ht="14.25" customHeight="1" x14ac:dyDescent="0.2"/>
    <row r="1613" ht="14.25" customHeight="1" x14ac:dyDescent="0.2"/>
    <row r="1614" ht="14.25" customHeight="1" x14ac:dyDescent="0.2"/>
    <row r="1615" ht="14.25" customHeight="1" x14ac:dyDescent="0.2"/>
    <row r="1616" ht="14.25" customHeight="1" x14ac:dyDescent="0.2"/>
    <row r="1617" ht="14.25" customHeight="1" x14ac:dyDescent="0.2"/>
    <row r="1618" ht="14.25" customHeight="1" x14ac:dyDescent="0.2"/>
    <row r="1619" ht="14.25" customHeight="1" x14ac:dyDescent="0.2"/>
    <row r="1620" ht="14.25" customHeight="1" x14ac:dyDescent="0.2"/>
    <row r="1621" ht="14.25" customHeight="1" x14ac:dyDescent="0.2"/>
    <row r="1622" ht="14.25" customHeight="1" x14ac:dyDescent="0.2"/>
    <row r="1623" ht="14.25" customHeight="1" x14ac:dyDescent="0.2"/>
    <row r="1624" ht="14.25" customHeight="1" x14ac:dyDescent="0.2"/>
    <row r="1625" ht="14.25" customHeight="1" x14ac:dyDescent="0.2"/>
    <row r="1626" ht="14.25" customHeight="1" x14ac:dyDescent="0.2"/>
    <row r="1627" ht="14.25" customHeight="1" x14ac:dyDescent="0.2"/>
    <row r="1628" ht="14.25" customHeight="1" x14ac:dyDescent="0.2"/>
    <row r="1629" ht="14.25" customHeight="1" x14ac:dyDescent="0.2"/>
    <row r="1630" ht="14.25" customHeight="1" x14ac:dyDescent="0.2"/>
    <row r="1631" ht="14.25" customHeight="1" x14ac:dyDescent="0.2"/>
    <row r="1632" ht="14.25" customHeight="1" x14ac:dyDescent="0.2"/>
    <row r="1633" ht="14.25" customHeight="1" x14ac:dyDescent="0.2"/>
    <row r="1634" ht="14.25" customHeight="1" x14ac:dyDescent="0.2"/>
    <row r="1635" ht="14.25" customHeight="1" x14ac:dyDescent="0.2"/>
    <row r="1636" ht="14.25" customHeight="1" x14ac:dyDescent="0.2"/>
    <row r="1637" ht="14.25" customHeight="1" x14ac:dyDescent="0.2"/>
    <row r="1638" ht="14.25" customHeight="1" x14ac:dyDescent="0.2"/>
    <row r="1639" ht="14.25" customHeight="1" x14ac:dyDescent="0.2"/>
    <row r="1640" ht="14.25" customHeight="1" x14ac:dyDescent="0.2"/>
    <row r="1641" ht="14.25" customHeight="1" x14ac:dyDescent="0.2"/>
    <row r="1642" ht="14.25" customHeight="1" x14ac:dyDescent="0.2"/>
    <row r="1643" ht="14.25" customHeight="1" x14ac:dyDescent="0.2"/>
    <row r="1644" ht="14.25" customHeight="1" x14ac:dyDescent="0.2"/>
    <row r="1645" ht="14.25" customHeight="1" x14ac:dyDescent="0.2"/>
    <row r="1646" ht="14.25" customHeight="1" x14ac:dyDescent="0.2"/>
    <row r="1647" ht="14.25" customHeight="1" x14ac:dyDescent="0.2"/>
    <row r="1648" ht="14.25" customHeight="1" x14ac:dyDescent="0.2"/>
    <row r="1649" ht="14.25" customHeight="1" x14ac:dyDescent="0.2"/>
    <row r="1650" ht="14.25" customHeight="1" x14ac:dyDescent="0.2"/>
    <row r="1651" ht="14.25" customHeight="1" x14ac:dyDescent="0.2"/>
    <row r="1652" ht="14.25" customHeight="1" x14ac:dyDescent="0.2"/>
    <row r="1653" ht="14.25" customHeight="1" x14ac:dyDescent="0.2"/>
    <row r="1654" ht="14.25" customHeight="1" x14ac:dyDescent="0.2"/>
    <row r="1655" ht="14.25" customHeight="1" x14ac:dyDescent="0.2"/>
    <row r="1656" ht="14.25" customHeight="1" x14ac:dyDescent="0.2"/>
    <row r="1657" ht="14.25" customHeight="1" x14ac:dyDescent="0.2"/>
    <row r="1658" ht="14.25" customHeight="1" x14ac:dyDescent="0.2"/>
    <row r="1659" ht="14.25" customHeight="1" x14ac:dyDescent="0.2"/>
    <row r="1660" ht="14.25" customHeight="1" x14ac:dyDescent="0.2"/>
    <row r="1661" ht="14.25" customHeight="1" x14ac:dyDescent="0.2"/>
    <row r="1662" ht="14.25" customHeight="1" x14ac:dyDescent="0.2"/>
    <row r="1663" ht="14.25" customHeight="1" x14ac:dyDescent="0.2"/>
    <row r="1664" ht="14.25" customHeight="1" x14ac:dyDescent="0.2"/>
    <row r="1665" ht="14.25" customHeight="1" x14ac:dyDescent="0.2"/>
    <row r="1666" ht="14.25" customHeight="1" x14ac:dyDescent="0.2"/>
    <row r="1667" ht="14.25" customHeight="1" x14ac:dyDescent="0.2"/>
    <row r="1668" ht="14.25" customHeight="1" x14ac:dyDescent="0.2"/>
    <row r="1669" ht="14.25" customHeight="1" x14ac:dyDescent="0.2"/>
    <row r="1670" ht="14.25" customHeight="1" x14ac:dyDescent="0.2"/>
    <row r="1671" ht="14.25" customHeight="1" x14ac:dyDescent="0.2"/>
    <row r="1672" ht="14.25" customHeight="1" x14ac:dyDescent="0.2"/>
    <row r="1673" ht="14.25" customHeight="1" x14ac:dyDescent="0.2"/>
    <row r="1674" ht="14.25" customHeight="1" x14ac:dyDescent="0.2"/>
    <row r="1675" ht="14.25" customHeight="1" x14ac:dyDescent="0.2"/>
    <row r="1676" ht="14.25" customHeight="1" x14ac:dyDescent="0.2"/>
    <row r="1677" ht="14.25" customHeight="1" x14ac:dyDescent="0.2"/>
    <row r="1678" ht="14.25" customHeight="1" x14ac:dyDescent="0.2"/>
    <row r="1679" ht="14.25" customHeight="1" x14ac:dyDescent="0.2"/>
    <row r="1680" ht="14.25" customHeight="1" x14ac:dyDescent="0.2"/>
    <row r="1681" ht="14.25" customHeight="1" x14ac:dyDescent="0.2"/>
    <row r="1682" ht="14.25" customHeight="1" x14ac:dyDescent="0.2"/>
    <row r="1683" ht="14.25" customHeight="1" x14ac:dyDescent="0.2"/>
    <row r="1684" ht="14.25" customHeight="1" x14ac:dyDescent="0.2"/>
    <row r="1685" ht="14.25" customHeight="1" x14ac:dyDescent="0.2"/>
    <row r="1686" ht="14.25" customHeight="1" x14ac:dyDescent="0.2"/>
    <row r="1687" ht="14.25" customHeight="1" x14ac:dyDescent="0.2"/>
    <row r="1688" ht="14.25" customHeight="1" x14ac:dyDescent="0.2"/>
    <row r="1689" ht="14.25" customHeight="1" x14ac:dyDescent="0.2"/>
    <row r="1690" ht="14.25" customHeight="1" x14ac:dyDescent="0.2"/>
    <row r="1691" ht="14.25" customHeight="1" x14ac:dyDescent="0.2"/>
    <row r="1692" ht="14.25" customHeight="1" x14ac:dyDescent="0.2"/>
    <row r="1693" ht="14.25" customHeight="1" x14ac:dyDescent="0.2"/>
    <row r="1694" ht="14.25" customHeight="1" x14ac:dyDescent="0.2"/>
    <row r="1695" ht="14.25" customHeight="1" x14ac:dyDescent="0.2"/>
    <row r="1696" ht="14.25" customHeight="1" x14ac:dyDescent="0.2"/>
    <row r="1697" ht="14.25" customHeight="1" x14ac:dyDescent="0.2"/>
    <row r="1698" ht="14.25" customHeight="1" x14ac:dyDescent="0.2"/>
    <row r="1699" ht="14.25" customHeight="1" x14ac:dyDescent="0.2"/>
    <row r="1700" ht="14.25" customHeight="1" x14ac:dyDescent="0.2"/>
    <row r="1701" ht="14.25" customHeight="1" x14ac:dyDescent="0.2"/>
    <row r="1702" ht="14.25" customHeight="1" x14ac:dyDescent="0.2"/>
    <row r="1703" ht="14.25" customHeight="1" x14ac:dyDescent="0.2"/>
    <row r="1704" ht="14.25" customHeight="1" x14ac:dyDescent="0.2"/>
    <row r="1705" ht="14.25" customHeight="1" x14ac:dyDescent="0.2"/>
    <row r="1706" ht="14.25" customHeight="1" x14ac:dyDescent="0.2"/>
    <row r="1707" ht="14.25" customHeight="1" x14ac:dyDescent="0.2"/>
    <row r="1708" ht="14.25" customHeight="1" x14ac:dyDescent="0.2"/>
    <row r="1709" ht="14.25" customHeight="1" x14ac:dyDescent="0.2"/>
    <row r="1710" ht="14.25" customHeight="1" x14ac:dyDescent="0.2"/>
    <row r="1711" ht="14.25" customHeight="1" x14ac:dyDescent="0.2"/>
    <row r="1712" ht="14.25" customHeight="1" x14ac:dyDescent="0.2"/>
    <row r="1713" ht="14.25" customHeight="1" x14ac:dyDescent="0.2"/>
    <row r="1714" ht="14.25" customHeight="1" x14ac:dyDescent="0.2"/>
    <row r="1715" ht="14.25" customHeight="1" x14ac:dyDescent="0.2"/>
    <row r="1716" ht="14.25" customHeight="1" x14ac:dyDescent="0.2"/>
    <row r="1717" ht="14.25" customHeight="1" x14ac:dyDescent="0.2"/>
    <row r="1718" ht="14.25" customHeight="1" x14ac:dyDescent="0.2"/>
    <row r="1719" ht="14.25" customHeight="1" x14ac:dyDescent="0.2"/>
    <row r="1720" ht="14.25" customHeight="1" x14ac:dyDescent="0.2"/>
    <row r="1721" ht="14.25" customHeight="1" x14ac:dyDescent="0.2"/>
    <row r="1722" ht="14.25" customHeight="1" x14ac:dyDescent="0.2"/>
    <row r="1723" ht="14.25" customHeight="1" x14ac:dyDescent="0.2"/>
    <row r="1724" ht="14.25" customHeight="1" x14ac:dyDescent="0.2"/>
    <row r="1725" ht="14.25" customHeight="1" x14ac:dyDescent="0.2"/>
    <row r="1726" ht="14.25" customHeight="1" x14ac:dyDescent="0.2"/>
    <row r="1727" ht="14.25" customHeight="1" x14ac:dyDescent="0.2"/>
    <row r="1728" ht="14.25" customHeight="1" x14ac:dyDescent="0.2"/>
    <row r="1729" ht="14.25" customHeight="1" x14ac:dyDescent="0.2"/>
    <row r="1730" ht="14.25" customHeight="1" x14ac:dyDescent="0.2"/>
    <row r="1731" ht="14.25" customHeight="1" x14ac:dyDescent="0.2"/>
    <row r="1732" ht="14.25" customHeight="1" x14ac:dyDescent="0.2"/>
    <row r="1733" ht="14.25" customHeight="1" x14ac:dyDescent="0.2"/>
    <row r="1734" ht="14.25" customHeight="1" x14ac:dyDescent="0.2"/>
    <row r="1735" ht="14.25" customHeight="1" x14ac:dyDescent="0.2"/>
    <row r="1736" ht="14.25" customHeight="1" x14ac:dyDescent="0.2"/>
    <row r="1737" ht="14.25" customHeight="1" x14ac:dyDescent="0.2"/>
    <row r="1738" ht="14.25" customHeight="1" x14ac:dyDescent="0.2"/>
    <row r="1739" ht="14.25" customHeight="1" x14ac:dyDescent="0.2"/>
    <row r="1740" ht="14.25" customHeight="1" x14ac:dyDescent="0.2"/>
    <row r="1741" ht="14.25" customHeight="1" x14ac:dyDescent="0.2"/>
    <row r="1742" ht="14.25" customHeight="1" x14ac:dyDescent="0.2"/>
    <row r="1743" ht="14.25" customHeight="1" x14ac:dyDescent="0.2"/>
    <row r="1744" ht="14.25" customHeight="1" x14ac:dyDescent="0.2"/>
    <row r="1745" ht="14.25" customHeight="1" x14ac:dyDescent="0.2"/>
    <row r="1746" ht="14.25" customHeight="1" x14ac:dyDescent="0.2"/>
    <row r="1747" ht="14.25" customHeight="1" x14ac:dyDescent="0.2"/>
    <row r="1748" ht="14.25" customHeight="1" x14ac:dyDescent="0.2"/>
    <row r="1749" ht="14.25" customHeight="1" x14ac:dyDescent="0.2"/>
    <row r="1750" ht="14.25" customHeight="1" x14ac:dyDescent="0.2"/>
    <row r="1751" ht="14.25" customHeight="1" x14ac:dyDescent="0.2"/>
    <row r="1752" ht="14.25" customHeight="1" x14ac:dyDescent="0.2"/>
    <row r="1753" ht="14.25" customHeight="1" x14ac:dyDescent="0.2"/>
    <row r="1754" ht="14.25" customHeight="1" x14ac:dyDescent="0.2"/>
    <row r="1755" ht="14.25" customHeight="1" x14ac:dyDescent="0.2"/>
    <row r="1756" ht="14.25" customHeight="1" x14ac:dyDescent="0.2"/>
    <row r="1757" ht="14.25" customHeight="1" x14ac:dyDescent="0.2"/>
    <row r="1758" ht="14.25" customHeight="1" x14ac:dyDescent="0.2"/>
    <row r="1759" ht="14.25" customHeight="1" x14ac:dyDescent="0.2"/>
    <row r="1760" ht="14.25" customHeight="1" x14ac:dyDescent="0.2"/>
    <row r="1761" ht="14.25" customHeight="1" x14ac:dyDescent="0.2"/>
    <row r="1762" ht="14.25" customHeight="1" x14ac:dyDescent="0.2"/>
    <row r="1763" ht="14.25" customHeight="1" x14ac:dyDescent="0.2"/>
    <row r="1764" ht="14.25" customHeight="1" x14ac:dyDescent="0.2"/>
    <row r="1765" ht="14.25" customHeight="1" x14ac:dyDescent="0.2"/>
    <row r="1766" ht="14.25" customHeight="1" x14ac:dyDescent="0.2"/>
    <row r="1767" ht="14.25" customHeight="1" x14ac:dyDescent="0.2"/>
    <row r="1768" ht="14.25" customHeight="1" x14ac:dyDescent="0.2"/>
    <row r="1769" ht="14.25" customHeight="1" x14ac:dyDescent="0.2"/>
    <row r="1770" ht="14.25" customHeight="1" x14ac:dyDescent="0.2"/>
    <row r="1771" ht="14.25" customHeight="1" x14ac:dyDescent="0.2"/>
    <row r="1772" ht="14.25" customHeight="1" x14ac:dyDescent="0.2"/>
    <row r="1773" ht="14.25" customHeight="1" x14ac:dyDescent="0.2"/>
    <row r="1774" ht="14.25" customHeight="1" x14ac:dyDescent="0.2"/>
    <row r="1775" ht="14.25" customHeight="1" x14ac:dyDescent="0.2"/>
    <row r="1776" ht="14.25" customHeight="1" x14ac:dyDescent="0.2"/>
    <row r="1777" ht="14.25" customHeight="1" x14ac:dyDescent="0.2"/>
    <row r="1778" ht="14.25" customHeight="1" x14ac:dyDescent="0.2"/>
    <row r="1779" ht="14.25" customHeight="1" x14ac:dyDescent="0.2"/>
    <row r="1780" ht="14.25" customHeight="1" x14ac:dyDescent="0.2"/>
    <row r="1781" ht="14.25" customHeight="1" x14ac:dyDescent="0.2"/>
    <row r="1782" ht="14.25" customHeight="1" x14ac:dyDescent="0.2"/>
    <row r="1783" ht="14.25" customHeight="1" x14ac:dyDescent="0.2"/>
    <row r="1784" ht="14.25" customHeight="1" x14ac:dyDescent="0.2"/>
    <row r="1785" ht="14.25" customHeight="1" x14ac:dyDescent="0.2"/>
    <row r="1786" ht="14.25" customHeight="1" x14ac:dyDescent="0.2"/>
    <row r="1787" ht="14.25" customHeight="1" x14ac:dyDescent="0.2"/>
    <row r="1788" ht="14.25" customHeight="1" x14ac:dyDescent="0.2"/>
    <row r="1789" ht="14.25" customHeight="1" x14ac:dyDescent="0.2"/>
    <row r="1790" ht="14.25" customHeight="1" x14ac:dyDescent="0.2"/>
    <row r="1791" ht="14.25" customHeight="1" x14ac:dyDescent="0.2"/>
    <row r="1792" ht="14.25" customHeight="1" x14ac:dyDescent="0.2"/>
    <row r="1793" ht="14.25" customHeight="1" x14ac:dyDescent="0.2"/>
    <row r="1794" ht="14.25" customHeight="1" x14ac:dyDescent="0.2"/>
    <row r="1795" ht="14.25" customHeight="1" x14ac:dyDescent="0.2"/>
    <row r="1796" ht="14.25" customHeight="1" x14ac:dyDescent="0.2"/>
    <row r="1797" ht="14.25" customHeight="1" x14ac:dyDescent="0.2"/>
    <row r="1798" ht="14.25" customHeight="1" x14ac:dyDescent="0.2"/>
    <row r="1799" ht="14.25" customHeight="1" x14ac:dyDescent="0.2"/>
    <row r="1800" ht="14.25" customHeight="1" x14ac:dyDescent="0.2"/>
    <row r="1801" ht="14.25" customHeight="1" x14ac:dyDescent="0.2"/>
    <row r="1802" ht="14.25" customHeight="1" x14ac:dyDescent="0.2"/>
    <row r="1803" ht="14.25" customHeight="1" x14ac:dyDescent="0.2"/>
    <row r="1804" ht="14.25" customHeight="1" x14ac:dyDescent="0.2"/>
    <row r="1805" ht="14.25" customHeight="1" x14ac:dyDescent="0.2"/>
    <row r="1806" ht="14.25" customHeight="1" x14ac:dyDescent="0.2"/>
    <row r="1807" ht="14.25" customHeight="1" x14ac:dyDescent="0.2"/>
    <row r="1808" ht="14.25" customHeight="1" x14ac:dyDescent="0.2"/>
    <row r="1809" ht="14.25" customHeight="1" x14ac:dyDescent="0.2"/>
    <row r="1810" ht="14.25" customHeight="1" x14ac:dyDescent="0.2"/>
    <row r="1811" ht="14.25" customHeight="1" x14ac:dyDescent="0.2"/>
    <row r="1812" ht="14.25" customHeight="1" x14ac:dyDescent="0.2"/>
    <row r="1813" ht="14.25" customHeight="1" x14ac:dyDescent="0.2"/>
    <row r="1814" ht="14.25" customHeight="1" x14ac:dyDescent="0.2"/>
    <row r="1815" ht="14.25" customHeight="1" x14ac:dyDescent="0.2"/>
    <row r="1816" ht="14.25" customHeight="1" x14ac:dyDescent="0.2"/>
    <row r="1817" ht="14.25" customHeight="1" x14ac:dyDescent="0.2"/>
    <row r="1818" ht="14.25" customHeight="1" x14ac:dyDescent="0.2"/>
    <row r="1819" ht="14.25" customHeight="1" x14ac:dyDescent="0.2"/>
    <row r="1820" ht="14.25" customHeight="1" x14ac:dyDescent="0.2"/>
    <row r="1821" ht="14.25" customHeight="1" x14ac:dyDescent="0.2"/>
    <row r="1822" ht="14.25" customHeight="1" x14ac:dyDescent="0.2"/>
    <row r="1823" ht="14.25" customHeight="1" x14ac:dyDescent="0.2"/>
    <row r="1824" ht="14.25" customHeight="1" x14ac:dyDescent="0.2"/>
    <row r="1825" ht="14.25" customHeight="1" x14ac:dyDescent="0.2"/>
    <row r="1826" ht="14.25" customHeight="1" x14ac:dyDescent="0.2"/>
    <row r="1827" ht="14.25" customHeight="1" x14ac:dyDescent="0.2"/>
    <row r="1828" ht="14.25" customHeight="1" x14ac:dyDescent="0.2"/>
    <row r="1829" ht="14.25" customHeight="1" x14ac:dyDescent="0.2"/>
    <row r="1830" ht="14.25" customHeight="1" x14ac:dyDescent="0.2"/>
    <row r="1831" ht="14.25" customHeight="1" x14ac:dyDescent="0.2"/>
    <row r="1832" ht="14.25" customHeight="1" x14ac:dyDescent="0.2"/>
    <row r="1833" ht="14.25" customHeight="1" x14ac:dyDescent="0.2"/>
    <row r="1834" ht="14.25" customHeight="1" x14ac:dyDescent="0.2"/>
    <row r="1835" ht="14.25" customHeight="1" x14ac:dyDescent="0.2"/>
    <row r="1836" ht="14.25" customHeight="1" x14ac:dyDescent="0.2"/>
    <row r="1837" ht="14.25" customHeight="1" x14ac:dyDescent="0.2"/>
    <row r="1838" ht="14.25" customHeight="1" x14ac:dyDescent="0.2"/>
    <row r="1839" ht="14.25" customHeight="1" x14ac:dyDescent="0.2"/>
    <row r="1840" ht="14.25" customHeight="1" x14ac:dyDescent="0.2"/>
    <row r="1841" ht="14.25" customHeight="1" x14ac:dyDescent="0.2"/>
    <row r="1842" ht="14.25" customHeight="1" x14ac:dyDescent="0.2"/>
    <row r="1843" ht="14.25" customHeight="1" x14ac:dyDescent="0.2"/>
    <row r="1844" ht="14.25" customHeight="1" x14ac:dyDescent="0.2"/>
    <row r="1845" ht="14.25" customHeight="1" x14ac:dyDescent="0.2"/>
    <row r="1846" ht="14.25" customHeight="1" x14ac:dyDescent="0.2"/>
    <row r="1847" ht="14.25" customHeight="1" x14ac:dyDescent="0.2"/>
    <row r="1848" ht="14.25" customHeight="1" x14ac:dyDescent="0.2"/>
    <row r="1849" ht="14.25" customHeight="1" x14ac:dyDescent="0.2"/>
    <row r="1850" ht="14.25" customHeight="1" x14ac:dyDescent="0.2"/>
    <row r="1851" ht="14.25" customHeight="1" x14ac:dyDescent="0.2"/>
    <row r="1852" ht="14.25" customHeight="1" x14ac:dyDescent="0.2"/>
    <row r="1853" ht="14.25" customHeight="1" x14ac:dyDescent="0.2"/>
    <row r="1854" ht="14.25" customHeight="1" x14ac:dyDescent="0.2"/>
    <row r="1855" ht="14.25" customHeight="1" x14ac:dyDescent="0.2"/>
    <row r="1856" ht="14.25" customHeight="1" x14ac:dyDescent="0.2"/>
    <row r="1857" ht="14.25" customHeight="1" x14ac:dyDescent="0.2"/>
    <row r="1858" ht="14.25" customHeight="1" x14ac:dyDescent="0.2"/>
    <row r="1859" ht="14.25" customHeight="1" x14ac:dyDescent="0.2"/>
    <row r="1860" ht="14.25" customHeight="1" x14ac:dyDescent="0.2"/>
    <row r="1861" ht="14.25" customHeight="1" x14ac:dyDescent="0.2"/>
    <row r="1862" ht="14.25" customHeight="1" x14ac:dyDescent="0.2"/>
    <row r="1863" ht="14.25" customHeight="1" x14ac:dyDescent="0.2"/>
    <row r="1864" ht="14.25" customHeight="1" x14ac:dyDescent="0.2"/>
    <row r="1865" ht="14.25" customHeight="1" x14ac:dyDescent="0.2"/>
    <row r="1866" ht="14.25" customHeight="1" x14ac:dyDescent="0.2"/>
    <row r="1867" ht="14.25" customHeight="1" x14ac:dyDescent="0.2"/>
    <row r="1868" ht="14.25" customHeight="1" x14ac:dyDescent="0.2"/>
    <row r="1869" ht="14.25" customHeight="1" x14ac:dyDescent="0.2"/>
    <row r="1870" ht="14.25" customHeight="1" x14ac:dyDescent="0.2"/>
    <row r="1871" ht="14.25" customHeight="1" x14ac:dyDescent="0.2"/>
    <row r="1872" ht="14.25" customHeight="1" x14ac:dyDescent="0.2"/>
    <row r="1873" ht="14.25" customHeight="1" x14ac:dyDescent="0.2"/>
    <row r="1874" ht="14.25" customHeight="1" x14ac:dyDescent="0.2"/>
    <row r="1875" ht="14.25" customHeight="1" x14ac:dyDescent="0.2"/>
    <row r="1876" ht="14.25" customHeight="1" x14ac:dyDescent="0.2"/>
    <row r="1877" ht="14.25" customHeight="1" x14ac:dyDescent="0.2"/>
    <row r="1878" ht="14.25" customHeight="1" x14ac:dyDescent="0.2"/>
    <row r="1879" ht="14.25" customHeight="1" x14ac:dyDescent="0.2"/>
    <row r="1880" ht="14.25" customHeight="1" x14ac:dyDescent="0.2"/>
    <row r="1881" ht="14.25" customHeight="1" x14ac:dyDescent="0.2"/>
    <row r="1882" ht="14.25" customHeight="1" x14ac:dyDescent="0.2"/>
    <row r="1883" ht="14.25" customHeight="1" x14ac:dyDescent="0.2"/>
    <row r="1884" ht="14.25" customHeight="1" x14ac:dyDescent="0.2"/>
    <row r="1885" ht="14.25" customHeight="1" x14ac:dyDescent="0.2"/>
    <row r="1886" ht="14.25" customHeight="1" x14ac:dyDescent="0.2"/>
    <row r="1887" ht="14.25" customHeight="1" x14ac:dyDescent="0.2"/>
    <row r="1888" ht="14.25" customHeight="1" x14ac:dyDescent="0.2"/>
    <row r="1889" ht="14.25" customHeight="1" x14ac:dyDescent="0.2"/>
    <row r="1890" ht="14.25" customHeight="1" x14ac:dyDescent="0.2"/>
    <row r="1891" ht="14.25" customHeight="1" x14ac:dyDescent="0.2"/>
    <row r="1892" ht="14.25" customHeight="1" x14ac:dyDescent="0.2"/>
    <row r="1893" ht="14.25" customHeight="1" x14ac:dyDescent="0.2"/>
    <row r="1894" ht="14.25" customHeight="1" x14ac:dyDescent="0.2"/>
    <row r="1895" ht="14.25" customHeight="1" x14ac:dyDescent="0.2"/>
    <row r="1896" ht="14.25" customHeight="1" x14ac:dyDescent="0.2"/>
    <row r="1897" ht="14.25" customHeight="1" x14ac:dyDescent="0.2"/>
    <row r="1898" ht="14.25" customHeight="1" x14ac:dyDescent="0.2"/>
    <row r="1899" ht="14.25" customHeight="1" x14ac:dyDescent="0.2"/>
    <row r="1900" ht="14.25" customHeight="1" x14ac:dyDescent="0.2"/>
    <row r="1901" ht="14.25" customHeight="1" x14ac:dyDescent="0.2"/>
    <row r="1902" ht="14.25" customHeight="1" x14ac:dyDescent="0.2"/>
    <row r="1903" ht="14.25" customHeight="1" x14ac:dyDescent="0.2"/>
    <row r="1904" ht="14.25" customHeight="1" x14ac:dyDescent="0.2"/>
    <row r="1905" ht="14.25" customHeight="1" x14ac:dyDescent="0.2"/>
    <row r="1906" ht="14.25" customHeight="1" x14ac:dyDescent="0.2"/>
    <row r="1907" ht="14.25" customHeight="1" x14ac:dyDescent="0.2"/>
    <row r="1908" ht="14.25" customHeight="1" x14ac:dyDescent="0.2"/>
    <row r="1909" ht="14.25" customHeight="1" x14ac:dyDescent="0.2"/>
    <row r="1910" ht="14.25" customHeight="1" x14ac:dyDescent="0.2"/>
    <row r="1911" ht="14.25" customHeight="1" x14ac:dyDescent="0.2"/>
    <row r="1912" ht="14.25" customHeight="1" x14ac:dyDescent="0.2"/>
    <row r="1913" ht="14.25" customHeight="1" x14ac:dyDescent="0.2"/>
    <row r="1914" ht="14.25" customHeight="1" x14ac:dyDescent="0.2"/>
    <row r="1915" ht="14.25" customHeight="1" x14ac:dyDescent="0.2"/>
    <row r="1916" ht="14.25" customHeight="1" x14ac:dyDescent="0.2"/>
    <row r="1917" ht="14.25" customHeight="1" x14ac:dyDescent="0.2"/>
    <row r="1918" ht="14.25" customHeight="1" x14ac:dyDescent="0.2"/>
    <row r="1919" ht="14.25" customHeight="1" x14ac:dyDescent="0.2"/>
    <row r="1920" ht="14.25" customHeight="1" x14ac:dyDescent="0.2"/>
    <row r="1921" ht="14.25" customHeight="1" x14ac:dyDescent="0.2"/>
    <row r="1922" ht="14.25" customHeight="1" x14ac:dyDescent="0.2"/>
    <row r="1923" ht="14.25" customHeight="1" x14ac:dyDescent="0.2"/>
    <row r="1924" ht="14.25" customHeight="1" x14ac:dyDescent="0.2"/>
    <row r="1925" ht="14.25" customHeight="1" x14ac:dyDescent="0.2"/>
    <row r="1926" ht="14.25" customHeight="1" x14ac:dyDescent="0.2"/>
    <row r="1927" ht="14.25" customHeight="1" x14ac:dyDescent="0.2"/>
    <row r="1928" ht="14.25" customHeight="1" x14ac:dyDescent="0.2"/>
    <row r="1929" ht="14.25" customHeight="1" x14ac:dyDescent="0.2"/>
    <row r="1930" ht="14.25" customHeight="1" x14ac:dyDescent="0.2"/>
    <row r="1931" ht="14.25" customHeight="1" x14ac:dyDescent="0.2"/>
    <row r="1932" ht="14.25" customHeight="1" x14ac:dyDescent="0.2"/>
    <row r="1933" ht="14.25" customHeight="1" x14ac:dyDescent="0.2"/>
    <row r="1934" ht="14.25" customHeight="1" x14ac:dyDescent="0.2"/>
    <row r="1935" ht="14.25" customHeight="1" x14ac:dyDescent="0.2"/>
    <row r="1936" ht="14.25" customHeight="1" x14ac:dyDescent="0.2"/>
    <row r="1937" ht="14.25" customHeight="1" x14ac:dyDescent="0.2"/>
    <row r="1938" ht="14.25" customHeight="1" x14ac:dyDescent="0.2"/>
    <row r="1939" ht="14.25" customHeight="1" x14ac:dyDescent="0.2"/>
    <row r="1940" ht="14.25" customHeight="1" x14ac:dyDescent="0.2"/>
    <row r="1941" ht="14.25" customHeight="1" x14ac:dyDescent="0.2"/>
    <row r="1942" ht="14.25" customHeight="1" x14ac:dyDescent="0.2"/>
    <row r="1943" ht="14.25" customHeight="1" x14ac:dyDescent="0.2"/>
    <row r="1944" ht="14.25" customHeight="1" x14ac:dyDescent="0.2"/>
    <row r="1945" ht="14.25" customHeight="1" x14ac:dyDescent="0.2"/>
    <row r="1946" ht="14.25" customHeight="1" x14ac:dyDescent="0.2"/>
    <row r="1947" ht="14.25" customHeight="1" x14ac:dyDescent="0.2"/>
    <row r="1948" ht="14.25" customHeight="1" x14ac:dyDescent="0.2"/>
    <row r="1949" ht="14.25" customHeight="1" x14ac:dyDescent="0.2"/>
    <row r="1950" ht="14.25" customHeight="1" x14ac:dyDescent="0.2"/>
    <row r="1951" ht="14.25" customHeight="1" x14ac:dyDescent="0.2"/>
    <row r="1952" ht="14.25" customHeight="1" x14ac:dyDescent="0.2"/>
    <row r="1953" ht="14.25" customHeight="1" x14ac:dyDescent="0.2"/>
    <row r="1954" ht="14.25" customHeight="1" x14ac:dyDescent="0.2"/>
    <row r="1955" ht="14.25" customHeight="1" x14ac:dyDescent="0.2"/>
    <row r="1956" ht="14.25" customHeight="1" x14ac:dyDescent="0.2"/>
    <row r="1957" ht="14.25" customHeight="1" x14ac:dyDescent="0.2"/>
    <row r="1958" ht="14.25" customHeight="1" x14ac:dyDescent="0.2"/>
    <row r="1959" ht="14.25" customHeight="1" x14ac:dyDescent="0.2"/>
    <row r="1960" ht="14.25" customHeight="1" x14ac:dyDescent="0.2"/>
    <row r="1961" ht="14.25" customHeight="1" x14ac:dyDescent="0.2"/>
    <row r="1962" ht="14.25" customHeight="1" x14ac:dyDescent="0.2"/>
    <row r="1963" ht="14.25" customHeight="1" x14ac:dyDescent="0.2"/>
    <row r="1964" ht="14.25" customHeight="1" x14ac:dyDescent="0.2"/>
    <row r="1965" ht="14.25" customHeight="1" x14ac:dyDescent="0.2"/>
    <row r="1966" ht="14.25" customHeight="1" x14ac:dyDescent="0.2"/>
    <row r="1967" ht="14.25" customHeight="1" x14ac:dyDescent="0.2"/>
    <row r="1968" ht="14.25" customHeight="1" x14ac:dyDescent="0.2"/>
    <row r="1969" ht="14.25" customHeight="1" x14ac:dyDescent="0.2"/>
    <row r="1970" ht="14.25" customHeight="1" x14ac:dyDescent="0.2"/>
    <row r="1971" ht="14.25" customHeight="1" x14ac:dyDescent="0.2"/>
    <row r="1972" ht="14.25" customHeight="1" x14ac:dyDescent="0.2"/>
    <row r="1973" ht="14.25" customHeight="1" x14ac:dyDescent="0.2"/>
    <row r="1974" ht="14.25" customHeight="1" x14ac:dyDescent="0.2"/>
    <row r="1975" ht="14.25" customHeight="1" x14ac:dyDescent="0.2"/>
    <row r="1976" ht="14.25" customHeight="1" x14ac:dyDescent="0.2"/>
    <row r="1977" ht="14.25" customHeight="1" x14ac:dyDescent="0.2"/>
    <row r="1978" ht="14.25" customHeight="1" x14ac:dyDescent="0.2"/>
    <row r="1979" ht="14.25" customHeight="1" x14ac:dyDescent="0.2"/>
    <row r="1980" ht="14.25" customHeight="1" x14ac:dyDescent="0.2"/>
    <row r="1981" ht="14.25" customHeight="1" x14ac:dyDescent="0.2"/>
    <row r="1982" ht="14.25" customHeight="1" x14ac:dyDescent="0.2"/>
    <row r="1983" ht="14.25" customHeight="1" x14ac:dyDescent="0.2"/>
    <row r="1984" ht="14.25" customHeight="1" x14ac:dyDescent="0.2"/>
    <row r="1985" ht="14.25" customHeight="1" x14ac:dyDescent="0.2"/>
    <row r="1986" ht="14.25" customHeight="1" x14ac:dyDescent="0.2"/>
    <row r="1987" ht="14.25" customHeight="1" x14ac:dyDescent="0.2"/>
    <row r="1988" ht="14.25" customHeight="1" x14ac:dyDescent="0.2"/>
    <row r="1989" ht="14.25" customHeight="1" x14ac:dyDescent="0.2"/>
    <row r="1990" ht="14.25" customHeight="1" x14ac:dyDescent="0.2"/>
    <row r="1991" ht="14.25" customHeight="1" x14ac:dyDescent="0.2"/>
    <row r="1992" ht="14.25" customHeight="1" x14ac:dyDescent="0.2"/>
    <row r="1993" ht="14.25" customHeight="1" x14ac:dyDescent="0.2"/>
    <row r="1994" ht="14.25" customHeight="1" x14ac:dyDescent="0.2"/>
    <row r="1995" ht="14.25" customHeight="1" x14ac:dyDescent="0.2"/>
    <row r="1996" ht="14.25" customHeight="1" x14ac:dyDescent="0.2"/>
    <row r="1997" ht="14.25" customHeight="1" x14ac:dyDescent="0.2"/>
    <row r="1998" ht="14.25" customHeight="1" x14ac:dyDescent="0.2"/>
    <row r="1999" ht="14.25" customHeight="1" x14ac:dyDescent="0.2"/>
    <row r="2000" ht="14.25" customHeight="1" x14ac:dyDescent="0.2"/>
    <row r="2001" ht="14.25" customHeight="1" x14ac:dyDescent="0.2"/>
    <row r="2002" ht="14.25" customHeight="1" x14ac:dyDescent="0.2"/>
    <row r="2003" ht="14.25" customHeight="1" x14ac:dyDescent="0.2"/>
    <row r="2004" ht="14.25" customHeight="1" x14ac:dyDescent="0.2"/>
    <row r="2005" ht="14.25" customHeight="1" x14ac:dyDescent="0.2"/>
    <row r="2006" ht="14.25" customHeight="1" x14ac:dyDescent="0.2"/>
    <row r="2007" ht="14.25" customHeight="1" x14ac:dyDescent="0.2"/>
    <row r="2008" ht="14.25" customHeight="1" x14ac:dyDescent="0.2"/>
    <row r="2009" ht="14.25" customHeight="1" x14ac:dyDescent="0.2"/>
    <row r="2010" ht="14.25" customHeight="1" x14ac:dyDescent="0.2"/>
    <row r="2011" ht="14.25" customHeight="1" x14ac:dyDescent="0.2"/>
    <row r="2012" ht="14.25" customHeight="1" x14ac:dyDescent="0.2"/>
    <row r="2013" ht="14.25" customHeight="1" x14ac:dyDescent="0.2"/>
    <row r="2014" ht="14.25" customHeight="1" x14ac:dyDescent="0.2"/>
    <row r="2015" ht="14.25" customHeight="1" x14ac:dyDescent="0.2"/>
    <row r="2016" ht="14.25" customHeight="1" x14ac:dyDescent="0.2"/>
    <row r="2017" ht="14.25" customHeight="1" x14ac:dyDescent="0.2"/>
    <row r="2018" ht="14.25" customHeight="1" x14ac:dyDescent="0.2"/>
    <row r="2019" ht="14.25" customHeight="1" x14ac:dyDescent="0.2"/>
    <row r="2020" ht="14.25" customHeight="1" x14ac:dyDescent="0.2"/>
    <row r="2021" ht="14.25" customHeight="1" x14ac:dyDescent="0.2"/>
    <row r="2022" ht="14.25" customHeight="1" x14ac:dyDescent="0.2"/>
    <row r="2023" ht="14.25" customHeight="1" x14ac:dyDescent="0.2"/>
    <row r="2024" ht="14.25" customHeight="1" x14ac:dyDescent="0.2"/>
    <row r="2025" ht="14.25" customHeight="1" x14ac:dyDescent="0.2"/>
    <row r="2026" ht="14.25" customHeight="1" x14ac:dyDescent="0.2"/>
    <row r="2027" ht="14.25" customHeight="1" x14ac:dyDescent="0.2"/>
    <row r="2028" ht="14.25" customHeight="1" x14ac:dyDescent="0.2"/>
    <row r="2029" ht="14.25" customHeight="1" x14ac:dyDescent="0.2"/>
    <row r="2030" ht="14.25" customHeight="1" x14ac:dyDescent="0.2"/>
    <row r="2031" ht="14.25" customHeight="1" x14ac:dyDescent="0.2"/>
    <row r="2032" ht="14.25" customHeight="1" x14ac:dyDescent="0.2"/>
    <row r="2033" ht="14.25" customHeight="1" x14ac:dyDescent="0.2"/>
    <row r="2034" ht="14.25" customHeight="1" x14ac:dyDescent="0.2"/>
    <row r="2035" ht="14.25" customHeight="1" x14ac:dyDescent="0.2"/>
    <row r="2036" ht="14.25" customHeight="1" x14ac:dyDescent="0.2"/>
    <row r="2037" ht="14.25" customHeight="1" x14ac:dyDescent="0.2"/>
    <row r="2038" ht="14.25" customHeight="1" x14ac:dyDescent="0.2"/>
    <row r="2039" ht="14.25" customHeight="1" x14ac:dyDescent="0.2"/>
    <row r="2040" ht="14.25" customHeight="1" x14ac:dyDescent="0.2"/>
    <row r="2041" ht="14.25" customHeight="1" x14ac:dyDescent="0.2"/>
    <row r="2042" ht="14.25" customHeight="1" x14ac:dyDescent="0.2"/>
    <row r="2043" ht="14.25" customHeight="1" x14ac:dyDescent="0.2"/>
    <row r="2044" ht="14.25" customHeight="1" x14ac:dyDescent="0.2"/>
    <row r="2045" ht="14.25" customHeight="1" x14ac:dyDescent="0.2"/>
    <row r="2046" ht="14.25" customHeight="1" x14ac:dyDescent="0.2"/>
    <row r="2047" ht="14.25" customHeight="1" x14ac:dyDescent="0.2"/>
    <row r="2048" ht="14.25" customHeight="1" x14ac:dyDescent="0.2"/>
    <row r="2049" ht="14.25" customHeight="1" x14ac:dyDescent="0.2"/>
    <row r="2050" ht="14.25" customHeight="1" x14ac:dyDescent="0.2"/>
    <row r="2051" ht="14.25" customHeight="1" x14ac:dyDescent="0.2"/>
    <row r="2052" ht="14.25" customHeight="1" x14ac:dyDescent="0.2"/>
    <row r="2053" ht="14.25" customHeight="1" x14ac:dyDescent="0.2"/>
    <row r="2054" ht="14.25" customHeight="1" x14ac:dyDescent="0.2"/>
    <row r="2055" ht="14.25" customHeight="1" x14ac:dyDescent="0.2"/>
    <row r="2056" ht="14.25" customHeight="1" x14ac:dyDescent="0.2"/>
    <row r="2057" ht="14.25" customHeight="1" x14ac:dyDescent="0.2"/>
    <row r="2058" ht="14.25" customHeight="1" x14ac:dyDescent="0.2"/>
    <row r="2059" ht="14.25" customHeight="1" x14ac:dyDescent="0.2"/>
    <row r="2060" ht="14.25" customHeight="1" x14ac:dyDescent="0.2"/>
    <row r="2061" ht="14.25" customHeight="1" x14ac:dyDescent="0.2"/>
    <row r="2062" ht="14.25" customHeight="1" x14ac:dyDescent="0.2"/>
    <row r="2063" ht="14.25" customHeight="1" x14ac:dyDescent="0.2"/>
    <row r="2064" ht="14.25" customHeight="1" x14ac:dyDescent="0.2"/>
    <row r="2065" ht="14.25" customHeight="1" x14ac:dyDescent="0.2"/>
    <row r="2066" ht="14.25" customHeight="1" x14ac:dyDescent="0.2"/>
    <row r="2067" ht="14.25" customHeight="1" x14ac:dyDescent="0.2"/>
    <row r="2068" ht="14.25" customHeight="1" x14ac:dyDescent="0.2"/>
    <row r="2069" ht="14.25" customHeight="1" x14ac:dyDescent="0.2"/>
    <row r="2070" ht="14.25" customHeight="1" x14ac:dyDescent="0.2"/>
    <row r="2071" ht="14.25" customHeight="1" x14ac:dyDescent="0.2"/>
    <row r="2072" ht="14.25" customHeight="1" x14ac:dyDescent="0.2"/>
    <row r="2073" ht="14.25" customHeight="1" x14ac:dyDescent="0.2"/>
    <row r="2074" ht="14.25" customHeight="1" x14ac:dyDescent="0.2"/>
    <row r="2075" ht="14.25" customHeight="1" x14ac:dyDescent="0.2"/>
    <row r="2076" ht="14.25" customHeight="1" x14ac:dyDescent="0.2"/>
    <row r="2077" ht="14.25" customHeight="1" x14ac:dyDescent="0.2"/>
    <row r="2078" ht="14.25" customHeight="1" x14ac:dyDescent="0.2"/>
    <row r="2079" ht="14.25" customHeight="1" x14ac:dyDescent="0.2"/>
    <row r="2080" ht="14.25" customHeight="1" x14ac:dyDescent="0.2"/>
    <row r="2081" ht="14.25" customHeight="1" x14ac:dyDescent="0.2"/>
    <row r="2082" ht="14.25" customHeight="1" x14ac:dyDescent="0.2"/>
    <row r="2083" ht="14.25" customHeight="1" x14ac:dyDescent="0.2"/>
    <row r="2084" ht="14.25" customHeight="1" x14ac:dyDescent="0.2"/>
    <row r="2085" ht="14.25" customHeight="1" x14ac:dyDescent="0.2"/>
    <row r="2086" ht="14.25" customHeight="1" x14ac:dyDescent="0.2"/>
    <row r="2087" ht="14.25" customHeight="1" x14ac:dyDescent="0.2"/>
    <row r="2088" ht="14.25" customHeight="1" x14ac:dyDescent="0.2"/>
    <row r="2089" ht="14.25" customHeight="1" x14ac:dyDescent="0.2"/>
    <row r="2090" ht="14.25" customHeight="1" x14ac:dyDescent="0.2"/>
    <row r="2091" ht="14.25" customHeight="1" x14ac:dyDescent="0.2"/>
    <row r="2092" ht="14.25" customHeight="1" x14ac:dyDescent="0.2"/>
    <row r="2093" ht="14.25" customHeight="1" x14ac:dyDescent="0.2"/>
    <row r="2094" ht="14.25" customHeight="1" x14ac:dyDescent="0.2"/>
    <row r="2095" ht="14.25" customHeight="1" x14ac:dyDescent="0.2"/>
    <row r="2096" ht="14.25" customHeight="1" x14ac:dyDescent="0.2"/>
    <row r="2097" ht="14.25" customHeight="1" x14ac:dyDescent="0.2"/>
    <row r="2098" ht="14.25" customHeight="1" x14ac:dyDescent="0.2"/>
    <row r="2099" ht="14.25" customHeight="1" x14ac:dyDescent="0.2"/>
    <row r="2100" ht="14.25" customHeight="1" x14ac:dyDescent="0.2"/>
    <row r="2101" ht="14.25" customHeight="1" x14ac:dyDescent="0.2"/>
    <row r="2102" ht="14.25" customHeight="1" x14ac:dyDescent="0.2"/>
    <row r="2103" ht="14.25" customHeight="1" x14ac:dyDescent="0.2"/>
    <row r="2104" ht="14.25" customHeight="1" x14ac:dyDescent="0.2"/>
    <row r="2105" ht="14.25" customHeight="1" x14ac:dyDescent="0.2"/>
    <row r="2106" ht="14.25" customHeight="1" x14ac:dyDescent="0.2"/>
    <row r="2107" ht="14.25" customHeight="1" x14ac:dyDescent="0.2"/>
    <row r="2108" ht="14.25" customHeight="1" x14ac:dyDescent="0.2"/>
    <row r="2109" ht="14.25" customHeight="1" x14ac:dyDescent="0.2"/>
    <row r="2110" ht="14.25" customHeight="1" x14ac:dyDescent="0.2"/>
    <row r="2111" ht="14.25" customHeight="1" x14ac:dyDescent="0.2"/>
    <row r="2112" ht="14.25" customHeight="1" x14ac:dyDescent="0.2"/>
    <row r="2113" ht="14.25" customHeight="1" x14ac:dyDescent="0.2"/>
    <row r="2114" ht="14.25" customHeight="1" x14ac:dyDescent="0.2"/>
    <row r="2115" ht="14.25" customHeight="1" x14ac:dyDescent="0.2"/>
    <row r="2116" ht="14.25" customHeight="1" x14ac:dyDescent="0.2"/>
    <row r="2117" ht="14.25" customHeight="1" x14ac:dyDescent="0.2"/>
    <row r="2118" ht="14.25" customHeight="1" x14ac:dyDescent="0.2"/>
    <row r="2119" ht="14.25" customHeight="1" x14ac:dyDescent="0.2"/>
    <row r="2120" ht="14.25" customHeight="1" x14ac:dyDescent="0.2"/>
    <row r="2121" ht="14.25" customHeight="1" x14ac:dyDescent="0.2"/>
    <row r="2122" ht="14.25" customHeight="1" x14ac:dyDescent="0.2"/>
    <row r="2123" ht="14.25" customHeight="1" x14ac:dyDescent="0.2"/>
    <row r="2124" ht="14.25" customHeight="1" x14ac:dyDescent="0.2"/>
    <row r="2125" ht="14.25" customHeight="1" x14ac:dyDescent="0.2"/>
    <row r="2126" ht="14.25" customHeight="1" x14ac:dyDescent="0.2"/>
    <row r="2127" ht="14.25" customHeight="1" x14ac:dyDescent="0.2"/>
    <row r="2128" ht="14.25" customHeight="1" x14ac:dyDescent="0.2"/>
    <row r="2129" ht="14.25" customHeight="1" x14ac:dyDescent="0.2"/>
    <row r="2130" ht="14.25" customHeight="1" x14ac:dyDescent="0.2"/>
    <row r="2131" ht="14.25" customHeight="1" x14ac:dyDescent="0.2"/>
    <row r="2132" ht="14.25" customHeight="1" x14ac:dyDescent="0.2"/>
    <row r="2133" ht="14.25" customHeight="1" x14ac:dyDescent="0.2"/>
    <row r="2134" ht="14.25" customHeight="1" x14ac:dyDescent="0.2"/>
    <row r="2135" ht="14.25" customHeight="1" x14ac:dyDescent="0.2"/>
    <row r="2136" ht="14.25" customHeight="1" x14ac:dyDescent="0.2"/>
    <row r="2137" ht="14.25" customHeight="1" x14ac:dyDescent="0.2"/>
    <row r="2138" ht="14.25" customHeight="1" x14ac:dyDescent="0.2"/>
    <row r="2139" ht="14.25" customHeight="1" x14ac:dyDescent="0.2"/>
    <row r="2140" ht="14.25" customHeight="1" x14ac:dyDescent="0.2"/>
    <row r="2141" ht="14.25" customHeight="1" x14ac:dyDescent="0.2"/>
    <row r="2142" ht="14.25" customHeight="1" x14ac:dyDescent="0.2"/>
    <row r="2143" ht="14.25" customHeight="1" x14ac:dyDescent="0.2"/>
    <row r="2144" ht="14.25" customHeight="1" x14ac:dyDescent="0.2"/>
    <row r="2145" ht="14.25" customHeight="1" x14ac:dyDescent="0.2"/>
    <row r="2146" ht="14.25" customHeight="1" x14ac:dyDescent="0.2"/>
    <row r="2147" ht="14.25" customHeight="1" x14ac:dyDescent="0.2"/>
    <row r="2148" ht="14.25" customHeight="1" x14ac:dyDescent="0.2"/>
    <row r="2149" ht="14.25" customHeight="1" x14ac:dyDescent="0.2"/>
    <row r="2150" ht="14.25" customHeight="1" x14ac:dyDescent="0.2"/>
    <row r="2151" ht="14.25" customHeight="1" x14ac:dyDescent="0.2"/>
    <row r="2152" ht="14.25" customHeight="1" x14ac:dyDescent="0.2"/>
    <row r="2153" ht="14.25" customHeight="1" x14ac:dyDescent="0.2"/>
    <row r="2154" ht="14.25" customHeight="1" x14ac:dyDescent="0.2"/>
    <row r="2155" ht="14.25" customHeight="1" x14ac:dyDescent="0.2"/>
    <row r="2156" ht="14.25" customHeight="1" x14ac:dyDescent="0.2"/>
    <row r="2157" ht="14.25" customHeight="1" x14ac:dyDescent="0.2"/>
    <row r="2158" ht="14.25" customHeight="1" x14ac:dyDescent="0.2"/>
    <row r="2159" ht="14.25" customHeight="1" x14ac:dyDescent="0.2"/>
    <row r="2160" ht="14.25" customHeight="1" x14ac:dyDescent="0.2"/>
    <row r="2161" ht="14.25" customHeight="1" x14ac:dyDescent="0.2"/>
    <row r="2162" ht="14.25" customHeight="1" x14ac:dyDescent="0.2"/>
    <row r="2163" ht="14.25" customHeight="1" x14ac:dyDescent="0.2"/>
    <row r="2164" ht="14.25" customHeight="1" x14ac:dyDescent="0.2"/>
    <row r="2165" ht="14.25" customHeight="1" x14ac:dyDescent="0.2"/>
    <row r="2166" ht="14.25" customHeight="1" x14ac:dyDescent="0.2"/>
    <row r="2167" ht="14.25" customHeight="1" x14ac:dyDescent="0.2"/>
    <row r="2168" ht="14.25" customHeight="1" x14ac:dyDescent="0.2"/>
    <row r="2169" ht="14.25" customHeight="1" x14ac:dyDescent="0.2"/>
    <row r="2170" ht="14.25" customHeight="1" x14ac:dyDescent="0.2"/>
    <row r="2171" ht="14.25" customHeight="1" x14ac:dyDescent="0.2"/>
    <row r="2172" ht="14.25" customHeight="1" x14ac:dyDescent="0.2"/>
    <row r="2173" ht="14.25" customHeight="1" x14ac:dyDescent="0.2"/>
    <row r="2174" ht="14.25" customHeight="1" x14ac:dyDescent="0.2"/>
    <row r="2175" ht="14.25" customHeight="1" x14ac:dyDescent="0.2"/>
    <row r="2176" ht="14.25" customHeight="1" x14ac:dyDescent="0.2"/>
    <row r="2177" ht="14.25" customHeight="1" x14ac:dyDescent="0.2"/>
    <row r="2178" ht="14.25" customHeight="1" x14ac:dyDescent="0.2"/>
    <row r="2179" ht="14.25" customHeight="1" x14ac:dyDescent="0.2"/>
    <row r="2180" ht="14.25" customHeight="1" x14ac:dyDescent="0.2"/>
    <row r="2181" ht="14.25" customHeight="1" x14ac:dyDescent="0.2"/>
    <row r="2182" ht="14.25" customHeight="1" x14ac:dyDescent="0.2"/>
    <row r="2183" ht="14.25" customHeight="1" x14ac:dyDescent="0.2"/>
    <row r="2184" ht="14.25" customHeight="1" x14ac:dyDescent="0.2"/>
    <row r="2185" ht="14.25" customHeight="1" x14ac:dyDescent="0.2"/>
    <row r="2186" ht="14.25" customHeight="1" x14ac:dyDescent="0.2"/>
    <row r="2187" ht="14.25" customHeight="1" x14ac:dyDescent="0.2"/>
    <row r="2188" ht="14.25" customHeight="1" x14ac:dyDescent="0.2"/>
    <row r="2189" ht="14.25" customHeight="1" x14ac:dyDescent="0.2"/>
    <row r="2190" ht="14.25" customHeight="1" x14ac:dyDescent="0.2"/>
    <row r="2191" ht="14.25" customHeight="1" x14ac:dyDescent="0.2"/>
    <row r="2192" ht="14.25" customHeight="1" x14ac:dyDescent="0.2"/>
    <row r="2193" ht="14.25" customHeight="1" x14ac:dyDescent="0.2"/>
    <row r="2194" ht="14.25" customHeight="1" x14ac:dyDescent="0.2"/>
    <row r="2195" ht="14.25" customHeight="1" x14ac:dyDescent="0.2"/>
    <row r="2196" ht="14.25" customHeight="1" x14ac:dyDescent="0.2"/>
    <row r="2197" ht="14.25" customHeight="1" x14ac:dyDescent="0.2"/>
    <row r="2198" ht="14.25" customHeight="1" x14ac:dyDescent="0.2"/>
    <row r="2199" ht="14.25" customHeight="1" x14ac:dyDescent="0.2"/>
    <row r="2200" ht="14.25" customHeight="1" x14ac:dyDescent="0.2"/>
    <row r="2201" ht="14.25" customHeight="1" x14ac:dyDescent="0.2"/>
    <row r="2202" ht="14.25" customHeight="1" x14ac:dyDescent="0.2"/>
    <row r="2203" ht="14.25" customHeight="1" x14ac:dyDescent="0.2"/>
    <row r="2204" ht="14.25" customHeight="1" x14ac:dyDescent="0.2"/>
    <row r="2205" ht="14.25" customHeight="1" x14ac:dyDescent="0.2"/>
    <row r="2206" ht="14.25" customHeight="1" x14ac:dyDescent="0.2"/>
    <row r="2207" ht="14.25" customHeight="1" x14ac:dyDescent="0.2"/>
    <row r="2208" ht="14.25" customHeight="1" x14ac:dyDescent="0.2"/>
    <row r="2209" ht="14.25" customHeight="1" x14ac:dyDescent="0.2"/>
    <row r="2210" ht="14.25" customHeight="1" x14ac:dyDescent="0.2"/>
    <row r="2211" ht="14.25" customHeight="1" x14ac:dyDescent="0.2"/>
    <row r="2212" ht="14.25" customHeight="1" x14ac:dyDescent="0.2"/>
    <row r="2213" ht="14.25" customHeight="1" x14ac:dyDescent="0.2"/>
    <row r="2214" ht="14.25" customHeight="1" x14ac:dyDescent="0.2"/>
    <row r="2215" ht="14.25" customHeight="1" x14ac:dyDescent="0.2"/>
    <row r="2216" ht="14.25" customHeight="1" x14ac:dyDescent="0.2"/>
    <row r="2217" ht="14.25" customHeight="1" x14ac:dyDescent="0.2"/>
    <row r="2218" ht="14.25" customHeight="1" x14ac:dyDescent="0.2"/>
    <row r="2219" ht="14.25" customHeight="1" x14ac:dyDescent="0.2"/>
    <row r="2220" ht="14.25" customHeight="1" x14ac:dyDescent="0.2"/>
    <row r="2221" ht="14.25" customHeight="1" x14ac:dyDescent="0.2"/>
    <row r="2222" ht="14.25" customHeight="1" x14ac:dyDescent="0.2"/>
    <row r="2223" ht="14.25" customHeight="1" x14ac:dyDescent="0.2"/>
    <row r="2224" ht="14.25" customHeight="1" x14ac:dyDescent="0.2"/>
    <row r="2225" ht="14.25" customHeight="1" x14ac:dyDescent="0.2"/>
    <row r="2226" ht="14.25" customHeight="1" x14ac:dyDescent="0.2"/>
    <row r="2227" ht="14.25" customHeight="1" x14ac:dyDescent="0.2"/>
    <row r="2228" ht="14.25" customHeight="1" x14ac:dyDescent="0.2"/>
    <row r="2229" ht="14.25" customHeight="1" x14ac:dyDescent="0.2"/>
    <row r="2230" ht="14.25" customHeight="1" x14ac:dyDescent="0.2"/>
    <row r="2231" ht="14.25" customHeight="1" x14ac:dyDescent="0.2"/>
    <row r="2232" ht="14.25" customHeight="1" x14ac:dyDescent="0.2"/>
    <row r="2233" ht="14.25" customHeight="1" x14ac:dyDescent="0.2"/>
    <row r="2234" ht="14.25" customHeight="1" x14ac:dyDescent="0.2"/>
    <row r="2235" ht="14.25" customHeight="1" x14ac:dyDescent="0.2"/>
    <row r="2236" ht="14.25" customHeight="1" x14ac:dyDescent="0.2"/>
    <row r="2237" ht="14.25" customHeight="1" x14ac:dyDescent="0.2"/>
    <row r="2238" ht="14.25" customHeight="1" x14ac:dyDescent="0.2"/>
    <row r="2239" ht="14.25" customHeight="1" x14ac:dyDescent="0.2"/>
    <row r="2240" ht="14.25" customHeight="1" x14ac:dyDescent="0.2"/>
    <row r="2241" ht="14.25" customHeight="1" x14ac:dyDescent="0.2"/>
    <row r="2242" ht="14.25" customHeight="1" x14ac:dyDescent="0.2"/>
    <row r="2243" ht="14.25" customHeight="1" x14ac:dyDescent="0.2"/>
    <row r="2244" ht="14.25" customHeight="1" x14ac:dyDescent="0.2"/>
    <row r="2245" ht="14.25" customHeight="1" x14ac:dyDescent="0.2"/>
    <row r="2246" ht="14.25" customHeight="1" x14ac:dyDescent="0.2"/>
    <row r="2247" ht="14.25" customHeight="1" x14ac:dyDescent="0.2"/>
    <row r="2248" ht="14.25" customHeight="1" x14ac:dyDescent="0.2"/>
    <row r="2249" ht="14.25" customHeight="1" x14ac:dyDescent="0.2"/>
    <row r="2250" ht="14.25" customHeight="1" x14ac:dyDescent="0.2"/>
    <row r="2251" ht="14.25" customHeight="1" x14ac:dyDescent="0.2"/>
    <row r="2252" ht="14.25" customHeight="1" x14ac:dyDescent="0.2"/>
    <row r="2253" ht="14.25" customHeight="1" x14ac:dyDescent="0.2"/>
    <row r="2254" ht="14.25" customHeight="1" x14ac:dyDescent="0.2"/>
    <row r="2255" ht="14.25" customHeight="1" x14ac:dyDescent="0.2"/>
    <row r="2256" ht="14.25" customHeight="1" x14ac:dyDescent="0.2"/>
    <row r="2257" ht="14.25" customHeight="1" x14ac:dyDescent="0.2"/>
    <row r="2258" ht="14.25" customHeight="1" x14ac:dyDescent="0.2"/>
    <row r="2259" ht="14.25" customHeight="1" x14ac:dyDescent="0.2"/>
    <row r="2260" ht="14.25" customHeight="1" x14ac:dyDescent="0.2"/>
    <row r="2261" ht="14.25" customHeight="1" x14ac:dyDescent="0.2"/>
    <row r="2262" ht="14.25" customHeight="1" x14ac:dyDescent="0.2"/>
    <row r="2263" ht="14.25" customHeight="1" x14ac:dyDescent="0.2"/>
    <row r="2264" ht="14.25" customHeight="1" x14ac:dyDescent="0.2"/>
    <row r="2265" ht="14.25" customHeight="1" x14ac:dyDescent="0.2"/>
    <row r="2266" ht="14.25" customHeight="1" x14ac:dyDescent="0.2"/>
    <row r="2267" ht="14.25" customHeight="1" x14ac:dyDescent="0.2"/>
    <row r="2268" ht="14.25" customHeight="1" x14ac:dyDescent="0.2"/>
    <row r="2269" ht="14.25" customHeight="1" x14ac:dyDescent="0.2"/>
    <row r="2270" ht="14.25" customHeight="1" x14ac:dyDescent="0.2"/>
    <row r="2271" ht="14.25" customHeight="1" x14ac:dyDescent="0.2"/>
    <row r="2272" ht="14.25" customHeight="1" x14ac:dyDescent="0.2"/>
    <row r="2273" ht="14.25" customHeight="1" x14ac:dyDescent="0.2"/>
    <row r="2274" ht="14.25" customHeight="1" x14ac:dyDescent="0.2"/>
    <row r="2275" ht="14.25" customHeight="1" x14ac:dyDescent="0.2"/>
    <row r="2276" ht="14.25" customHeight="1" x14ac:dyDescent="0.2"/>
    <row r="2277" ht="14.25" customHeight="1" x14ac:dyDescent="0.2"/>
    <row r="2278" ht="14.25" customHeight="1" x14ac:dyDescent="0.2"/>
    <row r="2279" ht="14.25" customHeight="1" x14ac:dyDescent="0.2"/>
    <row r="2280" ht="14.25" customHeight="1" x14ac:dyDescent="0.2"/>
    <row r="2281" ht="14.25" customHeight="1" x14ac:dyDescent="0.2"/>
    <row r="2282" ht="14.25" customHeight="1" x14ac:dyDescent="0.2"/>
    <row r="2283" ht="14.25" customHeight="1" x14ac:dyDescent="0.2"/>
    <row r="2284" ht="14.25" customHeight="1" x14ac:dyDescent="0.2"/>
    <row r="2285" ht="14.25" customHeight="1" x14ac:dyDescent="0.2"/>
    <row r="2286" ht="14.25" customHeight="1" x14ac:dyDescent="0.2"/>
    <row r="2287" ht="14.25" customHeight="1" x14ac:dyDescent="0.2"/>
    <row r="2288" ht="14.25" customHeight="1" x14ac:dyDescent="0.2"/>
    <row r="2289" ht="14.25" customHeight="1" x14ac:dyDescent="0.2"/>
    <row r="2290" ht="14.25" customHeight="1" x14ac:dyDescent="0.2"/>
    <row r="2291" ht="14.25" customHeight="1" x14ac:dyDescent="0.2"/>
    <row r="2292" ht="14.25" customHeight="1" x14ac:dyDescent="0.2"/>
    <row r="2293" ht="14.25" customHeight="1" x14ac:dyDescent="0.2"/>
    <row r="2294" ht="14.25" customHeight="1" x14ac:dyDescent="0.2"/>
    <row r="2295" ht="14.25" customHeight="1" x14ac:dyDescent="0.2"/>
    <row r="2296" ht="14.25" customHeight="1" x14ac:dyDescent="0.2"/>
    <row r="2297" ht="14.25" customHeight="1" x14ac:dyDescent="0.2"/>
    <row r="2298" ht="14.25" customHeight="1" x14ac:dyDescent="0.2"/>
    <row r="2299" ht="14.25" customHeight="1" x14ac:dyDescent="0.2"/>
    <row r="2300" ht="14.25" customHeight="1" x14ac:dyDescent="0.2"/>
    <row r="2301" ht="14.25" customHeight="1" x14ac:dyDescent="0.2"/>
    <row r="2302" ht="14.25" customHeight="1" x14ac:dyDescent="0.2"/>
    <row r="2303" ht="14.25" customHeight="1" x14ac:dyDescent="0.2"/>
    <row r="2304" ht="14.25" customHeight="1" x14ac:dyDescent="0.2"/>
    <row r="2305" ht="14.25" customHeight="1" x14ac:dyDescent="0.2"/>
    <row r="2306" ht="14.25" customHeight="1" x14ac:dyDescent="0.2"/>
    <row r="2307" ht="14.25" customHeight="1" x14ac:dyDescent="0.2"/>
    <row r="2308" ht="14.25" customHeight="1" x14ac:dyDescent="0.2"/>
    <row r="2309" ht="14.25" customHeight="1" x14ac:dyDescent="0.2"/>
    <row r="2310" ht="14.25" customHeight="1" x14ac:dyDescent="0.2"/>
    <row r="2311" ht="14.25" customHeight="1" x14ac:dyDescent="0.2"/>
    <row r="2312" ht="14.25" customHeight="1" x14ac:dyDescent="0.2"/>
    <row r="2313" ht="14.25" customHeight="1" x14ac:dyDescent="0.2"/>
    <row r="2314" ht="14.25" customHeight="1" x14ac:dyDescent="0.2"/>
    <row r="2315" ht="14.25" customHeight="1" x14ac:dyDescent="0.2"/>
    <row r="2316" ht="14.25" customHeight="1" x14ac:dyDescent="0.2"/>
    <row r="2317" ht="14.25" customHeight="1" x14ac:dyDescent="0.2"/>
    <row r="2318" ht="14.25" customHeight="1" x14ac:dyDescent="0.2"/>
    <row r="2319" ht="14.25" customHeight="1" x14ac:dyDescent="0.2"/>
    <row r="2320" ht="14.25" customHeight="1" x14ac:dyDescent="0.2"/>
    <row r="2321" ht="14.25" customHeight="1" x14ac:dyDescent="0.2"/>
    <row r="2322" ht="14.25" customHeight="1" x14ac:dyDescent="0.2"/>
    <row r="2323" ht="14.25" customHeight="1" x14ac:dyDescent="0.2"/>
    <row r="2324" ht="14.25" customHeight="1" x14ac:dyDescent="0.2"/>
    <row r="2325" ht="14.25" customHeight="1" x14ac:dyDescent="0.2"/>
    <row r="2326" ht="14.25" customHeight="1" x14ac:dyDescent="0.2"/>
    <row r="2327" ht="14.25" customHeight="1" x14ac:dyDescent="0.2"/>
    <row r="2328" ht="14.25" customHeight="1" x14ac:dyDescent="0.2"/>
    <row r="2329" ht="14.25" customHeight="1" x14ac:dyDescent="0.2"/>
    <row r="2330" ht="14.25" customHeight="1" x14ac:dyDescent="0.2"/>
    <row r="2331" ht="14.25" customHeight="1" x14ac:dyDescent="0.2"/>
    <row r="2332" ht="14.25" customHeight="1" x14ac:dyDescent="0.2"/>
    <row r="2333" ht="14.25" customHeight="1" x14ac:dyDescent="0.2"/>
    <row r="2334" ht="14.25" customHeight="1" x14ac:dyDescent="0.2"/>
    <row r="2335" ht="14.25" customHeight="1" x14ac:dyDescent="0.2"/>
    <row r="2336" ht="14.25" customHeight="1" x14ac:dyDescent="0.2"/>
    <row r="2337" ht="14.25" customHeight="1" x14ac:dyDescent="0.2"/>
    <row r="2338" ht="14.25" customHeight="1" x14ac:dyDescent="0.2"/>
    <row r="2339" ht="14.25" customHeight="1" x14ac:dyDescent="0.2"/>
    <row r="2340" ht="14.25" customHeight="1" x14ac:dyDescent="0.2"/>
    <row r="2341" ht="14.25" customHeight="1" x14ac:dyDescent="0.2"/>
    <row r="2342" ht="14.25" customHeight="1" x14ac:dyDescent="0.2"/>
    <row r="2343" ht="14.25" customHeight="1" x14ac:dyDescent="0.2"/>
    <row r="2344" ht="14.25" customHeight="1" x14ac:dyDescent="0.2"/>
    <row r="2345" ht="14.25" customHeight="1" x14ac:dyDescent="0.2"/>
    <row r="2346" ht="14.25" customHeight="1" x14ac:dyDescent="0.2"/>
    <row r="2347" ht="14.25" customHeight="1" x14ac:dyDescent="0.2"/>
    <row r="2348" ht="14.25" customHeight="1" x14ac:dyDescent="0.2"/>
    <row r="2349" ht="14.25" customHeight="1" x14ac:dyDescent="0.2"/>
    <row r="2350" ht="14.25" customHeight="1" x14ac:dyDescent="0.2"/>
    <row r="2351" ht="14.25" customHeight="1" x14ac:dyDescent="0.2"/>
    <row r="2352" ht="14.25" customHeight="1" x14ac:dyDescent="0.2"/>
    <row r="2353" ht="14.25" customHeight="1" x14ac:dyDescent="0.2"/>
    <row r="2354" ht="14.25" customHeight="1" x14ac:dyDescent="0.2"/>
    <row r="2355" ht="14.25" customHeight="1" x14ac:dyDescent="0.2"/>
    <row r="2356" ht="14.25" customHeight="1" x14ac:dyDescent="0.2"/>
    <row r="2357" ht="14.25" customHeight="1" x14ac:dyDescent="0.2"/>
    <row r="2358" ht="14.25" customHeight="1" x14ac:dyDescent="0.2"/>
    <row r="2359" ht="14.25" customHeight="1" x14ac:dyDescent="0.2"/>
    <row r="2360" ht="14.25" customHeight="1" x14ac:dyDescent="0.2"/>
    <row r="2361" ht="14.25" customHeight="1" x14ac:dyDescent="0.2"/>
    <row r="2362" ht="14.25" customHeight="1" x14ac:dyDescent="0.2"/>
    <row r="2363" ht="14.25" customHeight="1" x14ac:dyDescent="0.2"/>
    <row r="2364" ht="14.25" customHeight="1" x14ac:dyDescent="0.2"/>
    <row r="2365" ht="14.25" customHeight="1" x14ac:dyDescent="0.2"/>
    <row r="2366" ht="14.25" customHeight="1" x14ac:dyDescent="0.2"/>
    <row r="2367" ht="14.25" customHeight="1" x14ac:dyDescent="0.2"/>
    <row r="2368" ht="14.25" customHeight="1" x14ac:dyDescent="0.2"/>
    <row r="2369" ht="14.25" customHeight="1" x14ac:dyDescent="0.2"/>
    <row r="2370" ht="14.25" customHeight="1" x14ac:dyDescent="0.2"/>
    <row r="2371" ht="14.25" customHeight="1" x14ac:dyDescent="0.2"/>
    <row r="2372" ht="14.25" customHeight="1" x14ac:dyDescent="0.2"/>
    <row r="2373" ht="14.25" customHeight="1" x14ac:dyDescent="0.2"/>
    <row r="2374" ht="14.25" customHeight="1" x14ac:dyDescent="0.2"/>
    <row r="2375" ht="14.25" customHeight="1" x14ac:dyDescent="0.2"/>
    <row r="2376" ht="14.25" customHeight="1" x14ac:dyDescent="0.2"/>
    <row r="2377" ht="14.25" customHeight="1" x14ac:dyDescent="0.2"/>
    <row r="2378" ht="14.25" customHeight="1" x14ac:dyDescent="0.2"/>
    <row r="2379" ht="14.25" customHeight="1" x14ac:dyDescent="0.2"/>
    <row r="2380" ht="14.25" customHeight="1" x14ac:dyDescent="0.2"/>
    <row r="2381" ht="14.25" customHeight="1" x14ac:dyDescent="0.2"/>
    <row r="2382" ht="14.25" customHeight="1" x14ac:dyDescent="0.2"/>
    <row r="2383" ht="14.25" customHeight="1" x14ac:dyDescent="0.2"/>
    <row r="2384" ht="14.25" customHeight="1" x14ac:dyDescent="0.2"/>
    <row r="2385" ht="14.25" customHeight="1" x14ac:dyDescent="0.2"/>
    <row r="2386" ht="14.25" customHeight="1" x14ac:dyDescent="0.2"/>
    <row r="2387" ht="14.25" customHeight="1" x14ac:dyDescent="0.2"/>
    <row r="2388" ht="14.25" customHeight="1" x14ac:dyDescent="0.2"/>
    <row r="2389" ht="14.25" customHeight="1" x14ac:dyDescent="0.2"/>
    <row r="2390" ht="14.25" customHeight="1" x14ac:dyDescent="0.2"/>
    <row r="2391" ht="14.25" customHeight="1" x14ac:dyDescent="0.2"/>
    <row r="2392" ht="14.25" customHeight="1" x14ac:dyDescent="0.2"/>
    <row r="2393" ht="14.25" customHeight="1" x14ac:dyDescent="0.2"/>
    <row r="2394" ht="14.25" customHeight="1" x14ac:dyDescent="0.2"/>
    <row r="2395" ht="14.25" customHeight="1" x14ac:dyDescent="0.2"/>
    <row r="2396" ht="14.25" customHeight="1" x14ac:dyDescent="0.2"/>
    <row r="2397" ht="14.25" customHeight="1" x14ac:dyDescent="0.2"/>
    <row r="2398" ht="14.25" customHeight="1" x14ac:dyDescent="0.2"/>
    <row r="2399" ht="14.25" customHeight="1" x14ac:dyDescent="0.2"/>
    <row r="2400" ht="14.25" customHeight="1" x14ac:dyDescent="0.2"/>
    <row r="2401" ht="14.25" customHeight="1" x14ac:dyDescent="0.2"/>
    <row r="2402" ht="14.25" customHeight="1" x14ac:dyDescent="0.2"/>
    <row r="2403" ht="14.25" customHeight="1" x14ac:dyDescent="0.2"/>
    <row r="2404" ht="14.25" customHeight="1" x14ac:dyDescent="0.2"/>
    <row r="2405" ht="14.25" customHeight="1" x14ac:dyDescent="0.2"/>
    <row r="2406" ht="14.25" customHeight="1" x14ac:dyDescent="0.2"/>
    <row r="2407" ht="14.25" customHeight="1" x14ac:dyDescent="0.2"/>
    <row r="2408" ht="14.25" customHeight="1" x14ac:dyDescent="0.2"/>
    <row r="2409" ht="14.25" customHeight="1" x14ac:dyDescent="0.2"/>
    <row r="2410" ht="14.25" customHeight="1" x14ac:dyDescent="0.2"/>
    <row r="2411" ht="14.25" customHeight="1" x14ac:dyDescent="0.2"/>
    <row r="2412" ht="14.25" customHeight="1" x14ac:dyDescent="0.2"/>
    <row r="2413" ht="14.25" customHeight="1" x14ac:dyDescent="0.2"/>
    <row r="2414" ht="14.25" customHeight="1" x14ac:dyDescent="0.2"/>
    <row r="2415" ht="14.25" customHeight="1" x14ac:dyDescent="0.2"/>
    <row r="2416" ht="14.25" customHeight="1" x14ac:dyDescent="0.2"/>
    <row r="2417" ht="14.25" customHeight="1" x14ac:dyDescent="0.2"/>
    <row r="2418" ht="14.25" customHeight="1" x14ac:dyDescent="0.2"/>
    <row r="2419" ht="14.25" customHeight="1" x14ac:dyDescent="0.2"/>
    <row r="2420" ht="14.25" customHeight="1" x14ac:dyDescent="0.2"/>
    <row r="2421" ht="14.25" customHeight="1" x14ac:dyDescent="0.2"/>
    <row r="2422" ht="14.25" customHeight="1" x14ac:dyDescent="0.2"/>
    <row r="2423" ht="14.25" customHeight="1" x14ac:dyDescent="0.2"/>
    <row r="2424" ht="14.25" customHeight="1" x14ac:dyDescent="0.2"/>
    <row r="2425" ht="14.25" customHeight="1" x14ac:dyDescent="0.2"/>
    <row r="2426" ht="14.25" customHeight="1" x14ac:dyDescent="0.2"/>
    <row r="2427" ht="14.25" customHeight="1" x14ac:dyDescent="0.2"/>
    <row r="2428" ht="14.25" customHeight="1" x14ac:dyDescent="0.2"/>
    <row r="2429" ht="14.25" customHeight="1" x14ac:dyDescent="0.2"/>
    <row r="2430" ht="14.25" customHeight="1" x14ac:dyDescent="0.2"/>
    <row r="2431" ht="14.25" customHeight="1" x14ac:dyDescent="0.2"/>
    <row r="2432" ht="14.25" customHeight="1" x14ac:dyDescent="0.2"/>
    <row r="2433" ht="14.25" customHeight="1" x14ac:dyDescent="0.2"/>
    <row r="2434" ht="14.25" customHeight="1" x14ac:dyDescent="0.2"/>
    <row r="2435" ht="14.25" customHeight="1" x14ac:dyDescent="0.2"/>
    <row r="2436" ht="14.25" customHeight="1" x14ac:dyDescent="0.2"/>
    <row r="2437" ht="14.25" customHeight="1" x14ac:dyDescent="0.2"/>
    <row r="2438" ht="14.25" customHeight="1" x14ac:dyDescent="0.2"/>
    <row r="2439" ht="14.25" customHeight="1" x14ac:dyDescent="0.2"/>
    <row r="2440" ht="14.25" customHeight="1" x14ac:dyDescent="0.2"/>
    <row r="2441" ht="14.25" customHeight="1" x14ac:dyDescent="0.2"/>
    <row r="2442" ht="14.25" customHeight="1" x14ac:dyDescent="0.2"/>
    <row r="2443" ht="14.25" customHeight="1" x14ac:dyDescent="0.2"/>
    <row r="2444" ht="14.25" customHeight="1" x14ac:dyDescent="0.2"/>
    <row r="2445" ht="14.25" customHeight="1" x14ac:dyDescent="0.2"/>
    <row r="2446" ht="14.25" customHeight="1" x14ac:dyDescent="0.2"/>
    <row r="2447" ht="14.25" customHeight="1" x14ac:dyDescent="0.2"/>
    <row r="2448" ht="14.25" customHeight="1" x14ac:dyDescent="0.2"/>
    <row r="2449" ht="14.25" customHeight="1" x14ac:dyDescent="0.2"/>
    <row r="2450" ht="14.25" customHeight="1" x14ac:dyDescent="0.2"/>
    <row r="2451" ht="14.25" customHeight="1" x14ac:dyDescent="0.2"/>
    <row r="2452" ht="14.25" customHeight="1" x14ac:dyDescent="0.2"/>
    <row r="2453" ht="14.25" customHeight="1" x14ac:dyDescent="0.2"/>
    <row r="2454" ht="14.25" customHeight="1" x14ac:dyDescent="0.2"/>
    <row r="2455" ht="14.25" customHeight="1" x14ac:dyDescent="0.2"/>
    <row r="2456" ht="14.25" customHeight="1" x14ac:dyDescent="0.2"/>
    <row r="2457" ht="14.25" customHeight="1" x14ac:dyDescent="0.2"/>
    <row r="2458" ht="14.25" customHeight="1" x14ac:dyDescent="0.2"/>
    <row r="2459" ht="14.25" customHeight="1" x14ac:dyDescent="0.2"/>
    <row r="2460" ht="14.25" customHeight="1" x14ac:dyDescent="0.2"/>
    <row r="2461" ht="14.25" customHeight="1" x14ac:dyDescent="0.2"/>
    <row r="2462" ht="14.25" customHeight="1" x14ac:dyDescent="0.2"/>
    <row r="2463" ht="14.25" customHeight="1" x14ac:dyDescent="0.2"/>
    <row r="2464" ht="14.25" customHeight="1" x14ac:dyDescent="0.2"/>
    <row r="2465" ht="14.25" customHeight="1" x14ac:dyDescent="0.2"/>
    <row r="2466" ht="14.25" customHeight="1" x14ac:dyDescent="0.2"/>
    <row r="2467" ht="14.25" customHeight="1" x14ac:dyDescent="0.2"/>
    <row r="2468" ht="14.25" customHeight="1" x14ac:dyDescent="0.2"/>
    <row r="2469" ht="14.25" customHeight="1" x14ac:dyDescent="0.2"/>
    <row r="2470" ht="14.25" customHeight="1" x14ac:dyDescent="0.2"/>
    <row r="2471" ht="14.25" customHeight="1" x14ac:dyDescent="0.2"/>
    <row r="2472" ht="14.25" customHeight="1" x14ac:dyDescent="0.2"/>
    <row r="2473" ht="14.25" customHeight="1" x14ac:dyDescent="0.2"/>
    <row r="2474" ht="14.25" customHeight="1" x14ac:dyDescent="0.2"/>
    <row r="2475" ht="14.25" customHeight="1" x14ac:dyDescent="0.2"/>
    <row r="2476" ht="14.25" customHeight="1" x14ac:dyDescent="0.2"/>
    <row r="2477" ht="14.25" customHeight="1" x14ac:dyDescent="0.2"/>
    <row r="2478" ht="14.25" customHeight="1" x14ac:dyDescent="0.2"/>
    <row r="2479" ht="14.25" customHeight="1" x14ac:dyDescent="0.2"/>
    <row r="2480" ht="14.25" customHeight="1" x14ac:dyDescent="0.2"/>
    <row r="2481" ht="14.25" customHeight="1" x14ac:dyDescent="0.2"/>
    <row r="2482" ht="14.25" customHeight="1" x14ac:dyDescent="0.2"/>
    <row r="2483" ht="14.25" customHeight="1" x14ac:dyDescent="0.2"/>
    <row r="2484" ht="14.25" customHeight="1" x14ac:dyDescent="0.2"/>
    <row r="2485" ht="14.25" customHeight="1" x14ac:dyDescent="0.2"/>
    <row r="2486" ht="14.25" customHeight="1" x14ac:dyDescent="0.2"/>
    <row r="2487" ht="14.25" customHeight="1" x14ac:dyDescent="0.2"/>
    <row r="2488" ht="14.25" customHeight="1" x14ac:dyDescent="0.2"/>
    <row r="2489" ht="14.25" customHeight="1" x14ac:dyDescent="0.2"/>
    <row r="2490" ht="14.25" customHeight="1" x14ac:dyDescent="0.2"/>
    <row r="2491" ht="14.25" customHeight="1" x14ac:dyDescent="0.2"/>
    <row r="2492" ht="14.25" customHeight="1" x14ac:dyDescent="0.2"/>
    <row r="2493" ht="14.25" customHeight="1" x14ac:dyDescent="0.2"/>
    <row r="2494" ht="14.25" customHeight="1" x14ac:dyDescent="0.2"/>
    <row r="2495" ht="14.25" customHeight="1" x14ac:dyDescent="0.2"/>
    <row r="2496" ht="14.25" customHeight="1" x14ac:dyDescent="0.2"/>
    <row r="2497" ht="14.25" customHeight="1" x14ac:dyDescent="0.2"/>
    <row r="2498" ht="14.25" customHeight="1" x14ac:dyDescent="0.2"/>
    <row r="2499" ht="14.25" customHeight="1" x14ac:dyDescent="0.2"/>
    <row r="2500" ht="14.25" customHeight="1" x14ac:dyDescent="0.2"/>
    <row r="2501" ht="14.25" customHeight="1" x14ac:dyDescent="0.2"/>
    <row r="2502" ht="14.25" customHeight="1" x14ac:dyDescent="0.2"/>
    <row r="2503" ht="14.25" customHeight="1" x14ac:dyDescent="0.2"/>
    <row r="2504" ht="14.25" customHeight="1" x14ac:dyDescent="0.2"/>
    <row r="2505" ht="14.25" customHeight="1" x14ac:dyDescent="0.2"/>
    <row r="2506" ht="14.25" customHeight="1" x14ac:dyDescent="0.2"/>
    <row r="2507" ht="14.25" customHeight="1" x14ac:dyDescent="0.2"/>
    <row r="2508" ht="14.25" customHeight="1" x14ac:dyDescent="0.2"/>
    <row r="2509" ht="14.25" customHeight="1" x14ac:dyDescent="0.2"/>
    <row r="2510" ht="14.25" customHeight="1" x14ac:dyDescent="0.2"/>
    <row r="2511" ht="14.25" customHeight="1" x14ac:dyDescent="0.2"/>
    <row r="2512" ht="14.25" customHeight="1" x14ac:dyDescent="0.2"/>
    <row r="2513" ht="14.25" customHeight="1" x14ac:dyDescent="0.2"/>
    <row r="2514" ht="14.25" customHeight="1" x14ac:dyDescent="0.2"/>
    <row r="2515" ht="14.25" customHeight="1" x14ac:dyDescent="0.2"/>
    <row r="2516" ht="14.25" customHeight="1" x14ac:dyDescent="0.2"/>
    <row r="2517" ht="14.25" customHeight="1" x14ac:dyDescent="0.2"/>
    <row r="2518" ht="14.25" customHeight="1" x14ac:dyDescent="0.2"/>
    <row r="2519" ht="14.25" customHeight="1" x14ac:dyDescent="0.2"/>
    <row r="2520" ht="14.25" customHeight="1" x14ac:dyDescent="0.2"/>
    <row r="2521" ht="14.25" customHeight="1" x14ac:dyDescent="0.2"/>
    <row r="2522" ht="14.25" customHeight="1" x14ac:dyDescent="0.2"/>
    <row r="2523" ht="14.25" customHeight="1" x14ac:dyDescent="0.2"/>
    <row r="2524" ht="14.25" customHeight="1" x14ac:dyDescent="0.2"/>
    <row r="2525" ht="14.25" customHeight="1" x14ac:dyDescent="0.2"/>
    <row r="2526" ht="14.25" customHeight="1" x14ac:dyDescent="0.2"/>
    <row r="2527" ht="14.25" customHeight="1" x14ac:dyDescent="0.2"/>
    <row r="2528" ht="14.25" customHeight="1" x14ac:dyDescent="0.2"/>
    <row r="2529" ht="14.25" customHeight="1" x14ac:dyDescent="0.2"/>
    <row r="2530" ht="14.25" customHeight="1" x14ac:dyDescent="0.2"/>
    <row r="2531" ht="14.25" customHeight="1" x14ac:dyDescent="0.2"/>
    <row r="2532" ht="14.25" customHeight="1" x14ac:dyDescent="0.2"/>
    <row r="2533" ht="14.25" customHeight="1" x14ac:dyDescent="0.2"/>
    <row r="2534" ht="14.25" customHeight="1" x14ac:dyDescent="0.2"/>
    <row r="2535" ht="14.25" customHeight="1" x14ac:dyDescent="0.2"/>
    <row r="2536" ht="14.25" customHeight="1" x14ac:dyDescent="0.2"/>
    <row r="2537" ht="14.25" customHeight="1" x14ac:dyDescent="0.2"/>
    <row r="2538" ht="14.25" customHeight="1" x14ac:dyDescent="0.2"/>
    <row r="2539" ht="14.25" customHeight="1" x14ac:dyDescent="0.2"/>
    <row r="2540" ht="14.25" customHeight="1" x14ac:dyDescent="0.2"/>
    <row r="2541" ht="14.25" customHeight="1" x14ac:dyDescent="0.2"/>
    <row r="2542" ht="14.25" customHeight="1" x14ac:dyDescent="0.2"/>
    <row r="2543" ht="14.25" customHeight="1" x14ac:dyDescent="0.2"/>
    <row r="2544" ht="14.25" customHeight="1" x14ac:dyDescent="0.2"/>
    <row r="2545" ht="14.25" customHeight="1" x14ac:dyDescent="0.2"/>
    <row r="2546" ht="14.25" customHeight="1" x14ac:dyDescent="0.2"/>
    <row r="2547" ht="14.25" customHeight="1" x14ac:dyDescent="0.2"/>
    <row r="2548" ht="14.25" customHeight="1" x14ac:dyDescent="0.2"/>
    <row r="2549" ht="14.25" customHeight="1" x14ac:dyDescent="0.2"/>
    <row r="2550" ht="14.25" customHeight="1" x14ac:dyDescent="0.2"/>
    <row r="2551" ht="14.25" customHeight="1" x14ac:dyDescent="0.2"/>
    <row r="2552" ht="14.25" customHeight="1" x14ac:dyDescent="0.2"/>
    <row r="2553" ht="14.25" customHeight="1" x14ac:dyDescent="0.2"/>
    <row r="2554" ht="14.25" customHeight="1" x14ac:dyDescent="0.2"/>
    <row r="2555" ht="14.25" customHeight="1" x14ac:dyDescent="0.2"/>
    <row r="2556" ht="14.25" customHeight="1" x14ac:dyDescent="0.2"/>
    <row r="2557" ht="14.25" customHeight="1" x14ac:dyDescent="0.2"/>
    <row r="2558" ht="14.25" customHeight="1" x14ac:dyDescent="0.2"/>
    <row r="2559" ht="14.25" customHeight="1" x14ac:dyDescent="0.2"/>
    <row r="2560" ht="14.25" customHeight="1" x14ac:dyDescent="0.2"/>
    <row r="2561" ht="14.25" customHeight="1" x14ac:dyDescent="0.2"/>
    <row r="2562" ht="14.25" customHeight="1" x14ac:dyDescent="0.2"/>
    <row r="2563" ht="14.25" customHeight="1" x14ac:dyDescent="0.2"/>
    <row r="2564" ht="14.25" customHeight="1" x14ac:dyDescent="0.2"/>
    <row r="2565" ht="14.25" customHeight="1" x14ac:dyDescent="0.2"/>
    <row r="2566" ht="14.25" customHeight="1" x14ac:dyDescent="0.2"/>
    <row r="2567" ht="14.25" customHeight="1" x14ac:dyDescent="0.2"/>
    <row r="2568" ht="14.25" customHeight="1" x14ac:dyDescent="0.2"/>
    <row r="2569" ht="14.25" customHeight="1" x14ac:dyDescent="0.2"/>
    <row r="2570" ht="14.25" customHeight="1" x14ac:dyDescent="0.2"/>
    <row r="2571" ht="14.25" customHeight="1" x14ac:dyDescent="0.2"/>
    <row r="2572" ht="14.25" customHeight="1" x14ac:dyDescent="0.2"/>
    <row r="2573" ht="14.25" customHeight="1" x14ac:dyDescent="0.2"/>
    <row r="2574" ht="14.25" customHeight="1" x14ac:dyDescent="0.2"/>
    <row r="2575" ht="14.25" customHeight="1" x14ac:dyDescent="0.2"/>
    <row r="2576" ht="14.25" customHeight="1" x14ac:dyDescent="0.2"/>
    <row r="2577" ht="14.25" customHeight="1" x14ac:dyDescent="0.2"/>
    <row r="2578" ht="14.25" customHeight="1" x14ac:dyDescent="0.2"/>
    <row r="2579" ht="14.25" customHeight="1" x14ac:dyDescent="0.2"/>
    <row r="2580" ht="14.25" customHeight="1" x14ac:dyDescent="0.2"/>
    <row r="2581" ht="14.25" customHeight="1" x14ac:dyDescent="0.2"/>
    <row r="2582" ht="14.25" customHeight="1" x14ac:dyDescent="0.2"/>
    <row r="2583" ht="14.25" customHeight="1" x14ac:dyDescent="0.2"/>
    <row r="2584" ht="14.25" customHeight="1" x14ac:dyDescent="0.2"/>
    <row r="2585" ht="14.25" customHeight="1" x14ac:dyDescent="0.2"/>
    <row r="2586" ht="14.25" customHeight="1" x14ac:dyDescent="0.2"/>
    <row r="2587" ht="14.25" customHeight="1" x14ac:dyDescent="0.2"/>
    <row r="2588" ht="14.25" customHeight="1" x14ac:dyDescent="0.2"/>
    <row r="2589" ht="14.25" customHeight="1" x14ac:dyDescent="0.2"/>
    <row r="2590" ht="14.25" customHeight="1" x14ac:dyDescent="0.2"/>
    <row r="2591" ht="14.25" customHeight="1" x14ac:dyDescent="0.2"/>
    <row r="2592" ht="14.25" customHeight="1" x14ac:dyDescent="0.2"/>
    <row r="2593" ht="14.25" customHeight="1" x14ac:dyDescent="0.2"/>
    <row r="2594" ht="14.25" customHeight="1" x14ac:dyDescent="0.2"/>
    <row r="2595" ht="14.25" customHeight="1" x14ac:dyDescent="0.2"/>
    <row r="2596" ht="14.25" customHeight="1" x14ac:dyDescent="0.2"/>
    <row r="2597" ht="14.25" customHeight="1" x14ac:dyDescent="0.2"/>
    <row r="2598" ht="14.25" customHeight="1" x14ac:dyDescent="0.2"/>
    <row r="2599" ht="14.25" customHeight="1" x14ac:dyDescent="0.2"/>
    <row r="2600" ht="14.25" customHeight="1" x14ac:dyDescent="0.2"/>
    <row r="2601" ht="14.25" customHeight="1" x14ac:dyDescent="0.2"/>
    <row r="2602" ht="14.25" customHeight="1" x14ac:dyDescent="0.2"/>
    <row r="2603" ht="14.25" customHeight="1" x14ac:dyDescent="0.2"/>
    <row r="2604" ht="14.25" customHeight="1" x14ac:dyDescent="0.2"/>
    <row r="2605" ht="14.25" customHeight="1" x14ac:dyDescent="0.2"/>
    <row r="2606" ht="14.25" customHeight="1" x14ac:dyDescent="0.2"/>
    <row r="2607" ht="14.25" customHeight="1" x14ac:dyDescent="0.2"/>
    <row r="2608" ht="14.25" customHeight="1" x14ac:dyDescent="0.2"/>
    <row r="2609" ht="14.25" customHeight="1" x14ac:dyDescent="0.2"/>
    <row r="2610" ht="14.25" customHeight="1" x14ac:dyDescent="0.2"/>
    <row r="2611" ht="14.25" customHeight="1" x14ac:dyDescent="0.2"/>
    <row r="2612" ht="14.25" customHeight="1" x14ac:dyDescent="0.2"/>
    <row r="2613" ht="14.25" customHeight="1" x14ac:dyDescent="0.2"/>
    <row r="2614" ht="14.25" customHeight="1" x14ac:dyDescent="0.2"/>
    <row r="2615" ht="14.25" customHeight="1" x14ac:dyDescent="0.2"/>
    <row r="2616" ht="14.25" customHeight="1" x14ac:dyDescent="0.2"/>
    <row r="2617" ht="14.25" customHeight="1" x14ac:dyDescent="0.2"/>
    <row r="2618" ht="14.25" customHeight="1" x14ac:dyDescent="0.2"/>
    <row r="2619" ht="14.25" customHeight="1" x14ac:dyDescent="0.2"/>
    <row r="2620" ht="14.25" customHeight="1" x14ac:dyDescent="0.2"/>
    <row r="2621" ht="14.25" customHeight="1" x14ac:dyDescent="0.2"/>
    <row r="2622" ht="14.25" customHeight="1" x14ac:dyDescent="0.2"/>
    <row r="2623" ht="14.25" customHeight="1" x14ac:dyDescent="0.2"/>
    <row r="2624" ht="14.25" customHeight="1" x14ac:dyDescent="0.2"/>
    <row r="2625" ht="14.25" customHeight="1" x14ac:dyDescent="0.2"/>
    <row r="2626" ht="14.25" customHeight="1" x14ac:dyDescent="0.2"/>
    <row r="2627" ht="14.25" customHeight="1" x14ac:dyDescent="0.2"/>
    <row r="2628" ht="14.25" customHeight="1" x14ac:dyDescent="0.2"/>
    <row r="2629" ht="14.25" customHeight="1" x14ac:dyDescent="0.2"/>
    <row r="2630" ht="14.25" customHeight="1" x14ac:dyDescent="0.2"/>
    <row r="2631" ht="14.25" customHeight="1" x14ac:dyDescent="0.2"/>
    <row r="2632" ht="14.25" customHeight="1" x14ac:dyDescent="0.2"/>
    <row r="2633" ht="14.25" customHeight="1" x14ac:dyDescent="0.2"/>
    <row r="2634" ht="14.25" customHeight="1" x14ac:dyDescent="0.2"/>
    <row r="2635" ht="14.25" customHeight="1" x14ac:dyDescent="0.2"/>
    <row r="2636" ht="14.25" customHeight="1" x14ac:dyDescent="0.2"/>
    <row r="2637" ht="14.25" customHeight="1" x14ac:dyDescent="0.2"/>
    <row r="2638" ht="14.25" customHeight="1" x14ac:dyDescent="0.2"/>
    <row r="2639" ht="14.25" customHeight="1" x14ac:dyDescent="0.2"/>
    <row r="2640" ht="14.25" customHeight="1" x14ac:dyDescent="0.2"/>
    <row r="2641" ht="14.25" customHeight="1" x14ac:dyDescent="0.2"/>
    <row r="2642" ht="14.25" customHeight="1" x14ac:dyDescent="0.2"/>
    <row r="2643" ht="14.25" customHeight="1" x14ac:dyDescent="0.2"/>
    <row r="2644" ht="14.25" customHeight="1" x14ac:dyDescent="0.2"/>
    <row r="2645" ht="14.25" customHeight="1" x14ac:dyDescent="0.2"/>
    <row r="2646" ht="14.25" customHeight="1" x14ac:dyDescent="0.2"/>
    <row r="2647" ht="14.25" customHeight="1" x14ac:dyDescent="0.2"/>
    <row r="2648" ht="14.25" customHeight="1" x14ac:dyDescent="0.2"/>
    <row r="2649" ht="14.25" customHeight="1" x14ac:dyDescent="0.2"/>
    <row r="2650" ht="14.25" customHeight="1" x14ac:dyDescent="0.2"/>
    <row r="2651" ht="14.25" customHeight="1" x14ac:dyDescent="0.2"/>
    <row r="2652" ht="14.25" customHeight="1" x14ac:dyDescent="0.2"/>
    <row r="2653" ht="14.25" customHeight="1" x14ac:dyDescent="0.2"/>
    <row r="2654" ht="14.25" customHeight="1" x14ac:dyDescent="0.2"/>
    <row r="2655" ht="14.25" customHeight="1" x14ac:dyDescent="0.2"/>
    <row r="2656" ht="14.25" customHeight="1" x14ac:dyDescent="0.2"/>
    <row r="2657" ht="14.25" customHeight="1" x14ac:dyDescent="0.2"/>
    <row r="2658" ht="14.25" customHeight="1" x14ac:dyDescent="0.2"/>
    <row r="2659" ht="14.25" customHeight="1" x14ac:dyDescent="0.2"/>
    <row r="2660" ht="14.25" customHeight="1" x14ac:dyDescent="0.2"/>
    <row r="2661" ht="14.25" customHeight="1" x14ac:dyDescent="0.2"/>
    <row r="2662" ht="14.25" customHeight="1" x14ac:dyDescent="0.2"/>
    <row r="2663" ht="14.25" customHeight="1" x14ac:dyDescent="0.2"/>
    <row r="2664" ht="14.25" customHeight="1" x14ac:dyDescent="0.2"/>
    <row r="2665" ht="14.25" customHeight="1" x14ac:dyDescent="0.2"/>
    <row r="2666" ht="14.25" customHeight="1" x14ac:dyDescent="0.2"/>
    <row r="2667" ht="14.25" customHeight="1" x14ac:dyDescent="0.2"/>
    <row r="2668" ht="14.25" customHeight="1" x14ac:dyDescent="0.2"/>
    <row r="2669" ht="14.25" customHeight="1" x14ac:dyDescent="0.2"/>
  </sheetData>
  <sheetProtection formatCells="0" formatColumns="0" formatRows="0" insertHyperlinks="0"/>
  <mergeCells count="76">
    <mergeCell ref="AS10:AT10"/>
    <mergeCell ref="AU10:AV10"/>
    <mergeCell ref="AW10:AX10"/>
    <mergeCell ref="AY10:AZ10"/>
    <mergeCell ref="AG10:AH10"/>
    <mergeCell ref="AI10:AJ10"/>
    <mergeCell ref="AK10:AL10"/>
    <mergeCell ref="AM10:AN10"/>
    <mergeCell ref="AO10:AP10"/>
    <mergeCell ref="AQ10:AR10"/>
    <mergeCell ref="Q10:R10"/>
    <mergeCell ref="U10:V10"/>
    <mergeCell ref="W10:X10"/>
    <mergeCell ref="Y10:Z10"/>
    <mergeCell ref="AA10:AB10"/>
    <mergeCell ref="AE10:AF10"/>
    <mergeCell ref="AU8:AU9"/>
    <mergeCell ref="AW8:AW9"/>
    <mergeCell ref="AY8:AY9"/>
    <mergeCell ref="C10:D10"/>
    <mergeCell ref="E10:F10"/>
    <mergeCell ref="G10:H10"/>
    <mergeCell ref="I10:J10"/>
    <mergeCell ref="K10:L10"/>
    <mergeCell ref="M10:N10"/>
    <mergeCell ref="O10:P10"/>
    <mergeCell ref="AI8:AI9"/>
    <mergeCell ref="AK8:AK9"/>
    <mergeCell ref="AM8:AM9"/>
    <mergeCell ref="AO8:AO9"/>
    <mergeCell ref="AQ8:AQ9"/>
    <mergeCell ref="O8:O9"/>
    <mergeCell ref="Q8:Q9"/>
    <mergeCell ref="U8:U9"/>
    <mergeCell ref="V8:V9"/>
    <mergeCell ref="W8:W9"/>
    <mergeCell ref="X8:X9"/>
    <mergeCell ref="AS7:AT7"/>
    <mergeCell ref="AU7:AV7"/>
    <mergeCell ref="AW7:AX7"/>
    <mergeCell ref="AY7:AZ7"/>
    <mergeCell ref="AO7:AP7"/>
    <mergeCell ref="AQ7:AR7"/>
    <mergeCell ref="AS8:AS9"/>
    <mergeCell ref="Y8:Y9"/>
    <mergeCell ref="Z8:Z9"/>
    <mergeCell ref="AA8:AA9"/>
    <mergeCell ref="AB8:AB9"/>
    <mergeCell ref="AE8:AE9"/>
    <mergeCell ref="AG8:AG9"/>
    <mergeCell ref="AG7:AH7"/>
    <mergeCell ref="AI7:AJ7"/>
    <mergeCell ref="AK7:AL7"/>
    <mergeCell ref="AM7:AN7"/>
    <mergeCell ref="Q7:R7"/>
    <mergeCell ref="U7:V7"/>
    <mergeCell ref="W7:X7"/>
    <mergeCell ref="Y7:Z7"/>
    <mergeCell ref="AA7:AB7"/>
    <mergeCell ref="AE7:AF7"/>
    <mergeCell ref="B6:B9"/>
    <mergeCell ref="T6:T9"/>
    <mergeCell ref="AD6:AD9"/>
    <mergeCell ref="C7:D7"/>
    <mergeCell ref="E7:F7"/>
    <mergeCell ref="G7:H7"/>
    <mergeCell ref="I7:J7"/>
    <mergeCell ref="K7:L7"/>
    <mergeCell ref="M7:N7"/>
    <mergeCell ref="O7:P7"/>
    <mergeCell ref="M8:M9"/>
    <mergeCell ref="C8:C9"/>
    <mergeCell ref="E8:E9"/>
    <mergeCell ref="G8:G9"/>
    <mergeCell ref="I8:I9"/>
    <mergeCell ref="K8:K9"/>
  </mergeCells>
  <dataValidations count="1">
    <dataValidation type="decimal" operator="greaterThanOrEqual" allowBlank="1" showInputMessage="1" showErrorMessage="1" error="Please enter non-negative number." sqref="U11:AB25 AE11:AZ25 C11:R25">
      <formula1>0</formula1>
    </dataValidation>
  </dataValidations>
  <pageMargins left="0.70866141732283472" right="0.70866141732283472" top="0.74803149606299213" bottom="0.74803149606299213" header="0.31496062992125984" footer="0.31496062992125984"/>
  <pageSetup paperSize="8" scale="52" fitToWidth="2" orientation="landscape" cellComments="asDisplayed" r:id="rId1"/>
  <headerFooter>
    <oddHeader>&amp;LFSB shadow banking exercise 2016&amp;RConfidential when completed</oddHeader>
    <oddFooter>&amp;C&amp;P of &amp;N</oddFooter>
  </headerFooter>
  <colBreaks count="1" manualBreakCount="1">
    <brk id="28" min="1"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B2680"/>
  <sheetViews>
    <sheetView showGridLines="0" topLeftCell="D7" zoomScale="115" zoomScaleNormal="115" zoomScaleSheetLayoutView="40" workbookViewId="0">
      <selection activeCell="C35" sqref="C35:I35"/>
    </sheetView>
  </sheetViews>
  <sheetFormatPr defaultColWidth="0" defaultRowHeight="14.25" zeroHeight="1" x14ac:dyDescent="0.2"/>
  <cols>
    <col min="1" max="1" width="3.625" style="3" customWidth="1"/>
    <col min="2" max="2" width="11.625" style="3" customWidth="1"/>
    <col min="3" max="6" width="12.5" style="3" customWidth="1"/>
    <col min="7" max="7" width="10.75" style="3" customWidth="1"/>
    <col min="8" max="8" width="14.875" style="3" customWidth="1"/>
    <col min="9" max="9" width="11.625" style="3" customWidth="1"/>
    <col min="10" max="28" width="12.5" style="3" customWidth="1"/>
    <col min="29" max="29" width="9" style="3" customWidth="1"/>
    <col min="30" max="16384" width="0" style="3" hidden="1"/>
  </cols>
  <sheetData>
    <row r="1" spans="1:28" s="2" customFormat="1" ht="14.25" customHeight="1" x14ac:dyDescent="0.2">
      <c r="A1" s="68" t="s">
        <v>222</v>
      </c>
      <c r="B1" s="57"/>
      <c r="G1" s="3"/>
      <c r="H1" s="57"/>
      <c r="I1" s="57"/>
    </row>
    <row r="2" spans="1:28" s="2" customFormat="1" ht="19.5" customHeight="1" x14ac:dyDescent="0.2">
      <c r="B2" s="93" t="s">
        <v>143</v>
      </c>
      <c r="C2" s="93"/>
      <c r="D2" s="93"/>
      <c r="E2" s="93"/>
      <c r="F2" s="93"/>
      <c r="G2" s="148"/>
      <c r="H2" s="93" t="s">
        <v>144</v>
      </c>
      <c r="I2" s="93"/>
      <c r="J2" s="93"/>
      <c r="K2" s="93"/>
      <c r="L2" s="93"/>
      <c r="M2" s="93"/>
      <c r="N2" s="93"/>
      <c r="O2" s="93"/>
      <c r="P2" s="93"/>
      <c r="Q2" s="93"/>
      <c r="R2" s="93"/>
      <c r="S2" s="93"/>
      <c r="T2" s="93"/>
      <c r="U2" s="93"/>
      <c r="V2" s="93"/>
      <c r="W2" s="93"/>
      <c r="X2" s="93"/>
      <c r="Y2" s="93"/>
      <c r="Z2" s="93"/>
      <c r="AA2" s="93"/>
      <c r="AB2" s="93"/>
    </row>
    <row r="3" spans="1:28" ht="9.9499999999999993" customHeight="1" x14ac:dyDescent="0.2">
      <c r="B3" s="4"/>
      <c r="C3" s="4"/>
      <c r="D3" s="4"/>
      <c r="E3" s="4"/>
      <c r="F3" s="4"/>
      <c r="G3" s="4"/>
      <c r="H3" s="4"/>
      <c r="I3" s="4"/>
      <c r="J3" s="4"/>
      <c r="K3" s="4"/>
      <c r="L3" s="4"/>
      <c r="M3" s="4"/>
      <c r="N3" s="4"/>
      <c r="O3" s="4"/>
      <c r="P3" s="4"/>
      <c r="Q3" s="4"/>
      <c r="R3" s="4"/>
      <c r="S3" s="4"/>
      <c r="T3" s="4"/>
      <c r="U3" s="4"/>
      <c r="V3" s="4"/>
      <c r="W3" s="4"/>
      <c r="X3" s="4"/>
      <c r="Y3" s="4"/>
      <c r="Z3" s="4"/>
      <c r="AA3" s="4"/>
      <c r="AB3" s="4"/>
    </row>
    <row r="4" spans="1:28" s="2" customFormat="1" ht="12" customHeight="1" x14ac:dyDescent="0.2">
      <c r="B4" s="92" t="s">
        <v>242</v>
      </c>
      <c r="D4" s="92"/>
      <c r="E4" s="92"/>
      <c r="F4" s="92"/>
      <c r="G4" s="173"/>
      <c r="H4" s="92" t="s">
        <v>242</v>
      </c>
      <c r="I4" s="92"/>
      <c r="N4" s="92"/>
      <c r="T4" s="92"/>
      <c r="V4" s="92"/>
      <c r="X4" s="92"/>
      <c r="Z4" s="92"/>
      <c r="AB4" s="92"/>
    </row>
    <row r="5" spans="1:28" s="2" customFormat="1" ht="12" customHeight="1" thickBot="1" x14ac:dyDescent="0.25">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1:28" s="2" customFormat="1" ht="14.25" customHeight="1" x14ac:dyDescent="0.2">
      <c r="B6" s="1751" t="s">
        <v>129</v>
      </c>
      <c r="C6" s="174" t="s">
        <v>1</v>
      </c>
      <c r="D6" s="83" t="s">
        <v>2</v>
      </c>
      <c r="E6" s="174" t="s">
        <v>3</v>
      </c>
      <c r="F6" s="83" t="s">
        <v>97</v>
      </c>
      <c r="G6" s="76"/>
      <c r="H6" s="1774" t="s">
        <v>566</v>
      </c>
      <c r="I6" s="1774"/>
      <c r="J6" s="174" t="s">
        <v>1</v>
      </c>
      <c r="K6" s="174" t="s">
        <v>2</v>
      </c>
      <c r="L6" s="174" t="s">
        <v>3</v>
      </c>
      <c r="M6" s="174" t="s">
        <v>97</v>
      </c>
      <c r="N6" s="83" t="s">
        <v>4</v>
      </c>
      <c r="O6" s="174" t="s">
        <v>5</v>
      </c>
      <c r="P6" s="174" t="s">
        <v>6</v>
      </c>
      <c r="Q6" s="174" t="s">
        <v>7</v>
      </c>
      <c r="R6" s="174" t="s">
        <v>8</v>
      </c>
      <c r="S6" s="174" t="s">
        <v>9</v>
      </c>
      <c r="T6" s="83" t="s">
        <v>10</v>
      </c>
      <c r="U6" s="174" t="s">
        <v>11</v>
      </c>
      <c r="V6" s="83" t="s">
        <v>12</v>
      </c>
      <c r="W6" s="174" t="s">
        <v>13</v>
      </c>
      <c r="X6" s="83" t="s">
        <v>14</v>
      </c>
      <c r="Y6" s="174" t="s">
        <v>15</v>
      </c>
      <c r="Z6" s="83" t="s">
        <v>16</v>
      </c>
      <c r="AA6" s="174" t="s">
        <v>17</v>
      </c>
      <c r="AB6" s="83" t="s">
        <v>18</v>
      </c>
    </row>
    <row r="7" spans="1:28" s="2" customFormat="1" ht="32.1" customHeight="1" x14ac:dyDescent="0.2">
      <c r="B7" s="1746"/>
      <c r="C7" s="1777" t="s">
        <v>350</v>
      </c>
      <c r="D7" s="177"/>
      <c r="E7" s="1769" t="s">
        <v>351</v>
      </c>
      <c r="F7" s="177"/>
      <c r="G7" s="694"/>
      <c r="H7" s="1775"/>
      <c r="I7" s="1775"/>
      <c r="J7" s="1777" t="s">
        <v>318</v>
      </c>
      <c r="K7" s="1769" t="s">
        <v>148</v>
      </c>
      <c r="L7" s="1769" t="s">
        <v>141</v>
      </c>
      <c r="M7" s="1769" t="s">
        <v>142</v>
      </c>
      <c r="N7" s="177"/>
      <c r="O7" s="1769" t="s">
        <v>258</v>
      </c>
      <c r="P7" s="1769" t="s">
        <v>358</v>
      </c>
      <c r="Q7" s="1769" t="s">
        <v>356</v>
      </c>
      <c r="R7" s="1769" t="s">
        <v>359</v>
      </c>
      <c r="S7" s="1769" t="s">
        <v>259</v>
      </c>
      <c r="T7" s="177"/>
      <c r="U7" s="1762" t="s">
        <v>260</v>
      </c>
      <c r="V7" s="177"/>
      <c r="W7" s="1762" t="s">
        <v>261</v>
      </c>
      <c r="X7" s="177"/>
      <c r="Y7" s="1762" t="s">
        <v>349</v>
      </c>
      <c r="Z7" s="177"/>
      <c r="AA7" s="1762" t="s">
        <v>492</v>
      </c>
      <c r="AB7" s="177"/>
    </row>
    <row r="8" spans="1:28" s="2" customFormat="1" ht="68.099999999999994" customHeight="1" x14ac:dyDescent="0.2">
      <c r="B8" s="1746"/>
      <c r="C8" s="1777"/>
      <c r="D8" s="216" t="s">
        <v>257</v>
      </c>
      <c r="E8" s="1769"/>
      <c r="F8" s="216" t="s">
        <v>257</v>
      </c>
      <c r="G8" s="694"/>
      <c r="H8" s="1775"/>
      <c r="I8" s="1775"/>
      <c r="J8" s="1777"/>
      <c r="K8" s="1769"/>
      <c r="L8" s="1769"/>
      <c r="M8" s="1769"/>
      <c r="N8" s="216" t="s">
        <v>257</v>
      </c>
      <c r="O8" s="1769"/>
      <c r="P8" s="1769"/>
      <c r="Q8" s="1769"/>
      <c r="R8" s="1769"/>
      <c r="S8" s="1769"/>
      <c r="T8" s="216" t="s">
        <v>257</v>
      </c>
      <c r="U8" s="1766"/>
      <c r="V8" s="216" t="s">
        <v>257</v>
      </c>
      <c r="W8" s="1766"/>
      <c r="X8" s="216" t="s">
        <v>257</v>
      </c>
      <c r="Y8" s="1766"/>
      <c r="Z8" s="216" t="s">
        <v>257</v>
      </c>
      <c r="AA8" s="1766"/>
      <c r="AB8" s="216" t="s">
        <v>257</v>
      </c>
    </row>
    <row r="9" spans="1:28" s="70" customFormat="1" ht="27.75" customHeight="1" thickBot="1" x14ac:dyDescent="0.25">
      <c r="A9" s="69"/>
      <c r="B9" s="695" t="s">
        <v>107</v>
      </c>
      <c r="C9" s="1781" t="s">
        <v>353</v>
      </c>
      <c r="D9" s="1782"/>
      <c r="E9" s="1783" t="s">
        <v>354</v>
      </c>
      <c r="F9" s="1782"/>
      <c r="G9" s="78"/>
      <c r="H9" s="1778" t="s">
        <v>107</v>
      </c>
      <c r="I9" s="1779"/>
      <c r="J9" s="452" t="s">
        <v>355</v>
      </c>
      <c r="K9" s="696" t="s">
        <v>262</v>
      </c>
      <c r="L9" s="696" t="s">
        <v>263</v>
      </c>
      <c r="M9" s="1776" t="s">
        <v>264</v>
      </c>
      <c r="N9" s="1776"/>
      <c r="O9" s="696" t="s">
        <v>265</v>
      </c>
      <c r="P9" s="696" t="s">
        <v>266</v>
      </c>
      <c r="Q9" s="696" t="s">
        <v>357</v>
      </c>
      <c r="R9" s="696" t="s">
        <v>360</v>
      </c>
      <c r="S9" s="1770" t="s">
        <v>361</v>
      </c>
      <c r="T9" s="1770"/>
      <c r="U9" s="1767" t="s">
        <v>267</v>
      </c>
      <c r="V9" s="1768"/>
      <c r="W9" s="1767" t="s">
        <v>268</v>
      </c>
      <c r="X9" s="1768"/>
      <c r="Y9" s="1767" t="s">
        <v>269</v>
      </c>
      <c r="Z9" s="1768"/>
      <c r="AA9" s="1767" t="s">
        <v>493</v>
      </c>
      <c r="AB9" s="1768"/>
    </row>
    <row r="10" spans="1:28" s="2" customFormat="1" ht="14.25" customHeight="1" x14ac:dyDescent="0.2">
      <c r="A10" s="6"/>
      <c r="B10" s="102">
        <v>2002</v>
      </c>
      <c r="C10" s="178"/>
      <c r="D10" s="152"/>
      <c r="E10" s="168"/>
      <c r="F10" s="152"/>
      <c r="G10" s="704"/>
      <c r="H10" s="1771" t="s">
        <v>318</v>
      </c>
      <c r="I10" s="192" t="s">
        <v>139</v>
      </c>
      <c r="J10" s="197"/>
      <c r="K10" s="197"/>
      <c r="L10" s="197"/>
      <c r="M10" s="197"/>
      <c r="N10" s="198"/>
      <c r="O10" s="197"/>
      <c r="P10" s="197"/>
      <c r="Q10" s="197"/>
      <c r="R10" s="197"/>
      <c r="S10" s="197"/>
      <c r="T10" s="198"/>
      <c r="U10" s="197"/>
      <c r="V10" s="198"/>
      <c r="W10" s="197"/>
      <c r="X10" s="198"/>
      <c r="Y10" s="197"/>
      <c r="Z10" s="198"/>
      <c r="AA10" s="197"/>
      <c r="AB10" s="198"/>
    </row>
    <row r="11" spans="1:28" s="2" customFormat="1" ht="14.25" customHeight="1" x14ac:dyDescent="0.2">
      <c r="A11" s="6"/>
      <c r="B11" s="103">
        <v>2003</v>
      </c>
      <c r="C11" s="179"/>
      <c r="D11" s="154"/>
      <c r="E11" s="180"/>
      <c r="F11" s="154"/>
      <c r="G11" s="704"/>
      <c r="H11" s="1773"/>
      <c r="I11" s="193" t="s">
        <v>140</v>
      </c>
      <c r="J11" s="709" t="str">
        <f>IF(COUNTBLANK(J10)=1,"-",J10)</f>
        <v>-</v>
      </c>
      <c r="K11" s="194"/>
      <c r="L11" s="194"/>
      <c r="M11" s="194"/>
      <c r="N11" s="195"/>
      <c r="O11" s="194"/>
      <c r="P11" s="194"/>
      <c r="Q11" s="194"/>
      <c r="R11" s="194"/>
      <c r="S11" s="194"/>
      <c r="T11" s="195"/>
      <c r="U11" s="194"/>
      <c r="V11" s="195"/>
      <c r="W11" s="194"/>
      <c r="X11" s="195"/>
      <c r="Y11" s="194"/>
      <c r="Z11" s="195"/>
      <c r="AA11" s="194"/>
      <c r="AB11" s="195"/>
    </row>
    <row r="12" spans="1:28" s="2" customFormat="1" ht="14.25" customHeight="1" x14ac:dyDescent="0.2">
      <c r="A12" s="6"/>
      <c r="B12" s="103">
        <v>2004</v>
      </c>
      <c r="C12" s="179"/>
      <c r="D12" s="154"/>
      <c r="E12" s="180"/>
      <c r="F12" s="154"/>
      <c r="G12" s="704"/>
      <c r="H12" s="1771" t="s">
        <v>145</v>
      </c>
      <c r="I12" s="196" t="s">
        <v>139</v>
      </c>
      <c r="J12" s="710" t="str">
        <f>IF(COUNTBLANK(K11)=1,"-",K11)</f>
        <v>-</v>
      </c>
      <c r="K12" s="197"/>
      <c r="L12" s="197"/>
      <c r="M12" s="197"/>
      <c r="N12" s="198"/>
      <c r="O12" s="197"/>
      <c r="P12" s="197"/>
      <c r="Q12" s="197"/>
      <c r="R12" s="197"/>
      <c r="S12" s="197"/>
      <c r="T12" s="198"/>
      <c r="U12" s="197"/>
      <c r="V12" s="198"/>
      <c r="W12" s="197"/>
      <c r="X12" s="198"/>
      <c r="Y12" s="197"/>
      <c r="Z12" s="198"/>
      <c r="AA12" s="197"/>
      <c r="AB12" s="198"/>
    </row>
    <row r="13" spans="1:28" s="2" customFormat="1" ht="14.25" customHeight="1" x14ac:dyDescent="0.2">
      <c r="A13" s="6"/>
      <c r="B13" s="103">
        <v>2005</v>
      </c>
      <c r="C13" s="179"/>
      <c r="D13" s="154"/>
      <c r="E13" s="180"/>
      <c r="F13" s="154"/>
      <c r="G13" s="704"/>
      <c r="H13" s="1773"/>
      <c r="I13" s="193" t="s">
        <v>140</v>
      </c>
      <c r="J13" s="711" t="str">
        <f>IF(COUNTBLANK(K10)=1,"-",K10)</f>
        <v>-</v>
      </c>
      <c r="K13" s="709" t="str">
        <f>IF(COUNTBLANK(K12)=1,"-",K12)</f>
        <v>-</v>
      </c>
      <c r="L13" s="194"/>
      <c r="M13" s="194"/>
      <c r="N13" s="195"/>
      <c r="O13" s="194"/>
      <c r="P13" s="194"/>
      <c r="Q13" s="194"/>
      <c r="R13" s="194"/>
      <c r="S13" s="194"/>
      <c r="T13" s="195"/>
      <c r="U13" s="194"/>
      <c r="V13" s="195"/>
      <c r="W13" s="194"/>
      <c r="X13" s="195"/>
      <c r="Y13" s="194"/>
      <c r="Z13" s="195"/>
      <c r="AA13" s="194"/>
      <c r="AB13" s="195"/>
    </row>
    <row r="14" spans="1:28" s="2" customFormat="1" x14ac:dyDescent="0.2">
      <c r="A14" s="6"/>
      <c r="B14" s="103">
        <v>2006</v>
      </c>
      <c r="C14" s="179"/>
      <c r="D14" s="154"/>
      <c r="E14" s="180"/>
      <c r="F14" s="154"/>
      <c r="G14" s="704"/>
      <c r="H14" s="1771" t="s">
        <v>146</v>
      </c>
      <c r="I14" s="196" t="s">
        <v>139</v>
      </c>
      <c r="J14" s="710" t="str">
        <f>IF(COUNTBLANK(L11)=1,"-",L11)</f>
        <v>-</v>
      </c>
      <c r="K14" s="712" t="str">
        <f>IF(COUNTBLANK(L13)=1,"-",L13)</f>
        <v>-</v>
      </c>
      <c r="L14" s="197"/>
      <c r="M14" s="197"/>
      <c r="N14" s="198"/>
      <c r="O14" s="197"/>
      <c r="P14" s="197"/>
      <c r="Q14" s="197"/>
      <c r="R14" s="197"/>
      <c r="S14" s="197"/>
      <c r="T14" s="198"/>
      <c r="U14" s="197"/>
      <c r="V14" s="198"/>
      <c r="W14" s="197"/>
      <c r="X14" s="198"/>
      <c r="Y14" s="197"/>
      <c r="Z14" s="198"/>
      <c r="AA14" s="197"/>
      <c r="AB14" s="198"/>
    </row>
    <row r="15" spans="1:28" s="2" customFormat="1" x14ac:dyDescent="0.2">
      <c r="A15" s="6"/>
      <c r="B15" s="103">
        <v>2007</v>
      </c>
      <c r="C15" s="179"/>
      <c r="D15" s="154"/>
      <c r="E15" s="180"/>
      <c r="F15" s="154"/>
      <c r="G15" s="704"/>
      <c r="H15" s="1773"/>
      <c r="I15" s="193" t="s">
        <v>140</v>
      </c>
      <c r="J15" s="711" t="str">
        <f>IF(COUNTBLANK(L10)=1,"-",L10)</f>
        <v>-</v>
      </c>
      <c r="K15" s="709" t="str">
        <f>IF(COUNTBLANK(L12)=1,"-",L12)</f>
        <v>-</v>
      </c>
      <c r="L15" s="709" t="str">
        <f>IF(COUNTBLANK(L14)=1,"-",L14)</f>
        <v>-</v>
      </c>
      <c r="M15" s="194"/>
      <c r="N15" s="195"/>
      <c r="O15" s="194"/>
      <c r="P15" s="194"/>
      <c r="Q15" s="194"/>
      <c r="R15" s="194"/>
      <c r="S15" s="194"/>
      <c r="T15" s="195"/>
      <c r="U15" s="194"/>
      <c r="V15" s="195"/>
      <c r="W15" s="194"/>
      <c r="X15" s="195"/>
      <c r="Y15" s="194"/>
      <c r="Z15" s="195"/>
      <c r="AA15" s="194"/>
      <c r="AB15" s="195"/>
    </row>
    <row r="16" spans="1:28" s="2" customFormat="1" x14ac:dyDescent="0.2">
      <c r="A16" s="6"/>
      <c r="B16" s="103">
        <v>2008</v>
      </c>
      <c r="C16" s="179"/>
      <c r="D16" s="154"/>
      <c r="E16" s="180"/>
      <c r="F16" s="154"/>
      <c r="G16" s="704"/>
      <c r="H16" s="1780" t="s">
        <v>147</v>
      </c>
      <c r="I16" s="191" t="s">
        <v>139</v>
      </c>
      <c r="J16" s="713" t="str">
        <f>IF(COUNTBLANK(M11)=1,"-",M11)</f>
        <v>-</v>
      </c>
      <c r="K16" s="714" t="str">
        <f>IF(COUNTBLANK(M13)=1,"-",M13)</f>
        <v>-</v>
      </c>
      <c r="L16" s="714" t="str">
        <f>IF(COUNTBLANK(M15)=1,"-",M15)</f>
        <v>-</v>
      </c>
      <c r="M16" s="717"/>
      <c r="N16" s="198"/>
      <c r="O16" s="197"/>
      <c r="P16" s="197"/>
      <c r="Q16" s="197"/>
      <c r="R16" s="197"/>
      <c r="S16" s="197"/>
      <c r="T16" s="198"/>
      <c r="U16" s="197"/>
      <c r="V16" s="198"/>
      <c r="W16" s="197"/>
      <c r="X16" s="198"/>
      <c r="Y16" s="197"/>
      <c r="Z16" s="198"/>
      <c r="AA16" s="197"/>
      <c r="AB16" s="198"/>
    </row>
    <row r="17" spans="1:28" s="2" customFormat="1" x14ac:dyDescent="0.2">
      <c r="A17" s="6"/>
      <c r="B17" s="103">
        <v>2009</v>
      </c>
      <c r="C17" s="179"/>
      <c r="D17" s="154"/>
      <c r="E17" s="180"/>
      <c r="F17" s="154"/>
      <c r="G17" s="704"/>
      <c r="H17" s="1780"/>
      <c r="I17" s="403" t="s">
        <v>140</v>
      </c>
      <c r="J17" s="715" t="str">
        <f>IF(COUNTBLANK(M10)=1,"-",M10)</f>
        <v>-</v>
      </c>
      <c r="K17" s="716" t="str">
        <f>IF(COUNTBLANK(M12)=1,"-",M12)</f>
        <v>-</v>
      </c>
      <c r="L17" s="716" t="str">
        <f>IF(COUNTBLANK(M14)=1,"-",M14)</f>
        <v>-</v>
      </c>
      <c r="M17" s="718" t="str">
        <f>IF(COUNTBLANK(M16)=1,"-",M16)</f>
        <v>-</v>
      </c>
      <c r="N17" s="719" t="str">
        <f>IF(COUNTBLANK(N16)=1,"-",N16)</f>
        <v>-</v>
      </c>
      <c r="O17" s="194"/>
      <c r="P17" s="194"/>
      <c r="Q17" s="194"/>
      <c r="R17" s="194"/>
      <c r="S17" s="194"/>
      <c r="T17" s="195"/>
      <c r="U17" s="194"/>
      <c r="V17" s="195"/>
      <c r="W17" s="194"/>
      <c r="X17" s="195"/>
      <c r="Y17" s="194"/>
      <c r="Z17" s="195"/>
      <c r="AA17" s="194"/>
      <c r="AB17" s="195"/>
    </row>
    <row r="18" spans="1:28" s="2" customFormat="1" x14ac:dyDescent="0.2">
      <c r="A18" s="6"/>
      <c r="B18" s="103">
        <v>2010</v>
      </c>
      <c r="C18" s="179"/>
      <c r="D18" s="154"/>
      <c r="E18" s="180"/>
      <c r="F18" s="154"/>
      <c r="G18" s="704"/>
      <c r="H18" s="1771" t="s">
        <v>348</v>
      </c>
      <c r="I18" s="196" t="s">
        <v>139</v>
      </c>
      <c r="J18" s="199"/>
      <c r="K18" s="197"/>
      <c r="L18" s="197"/>
      <c r="M18" s="197"/>
      <c r="N18" s="198"/>
      <c r="O18" s="197"/>
      <c r="P18" s="197"/>
      <c r="Q18" s="197"/>
      <c r="R18" s="197"/>
      <c r="S18" s="197"/>
      <c r="T18" s="198"/>
      <c r="U18" s="197"/>
      <c r="V18" s="198"/>
      <c r="W18" s="197"/>
      <c r="X18" s="198"/>
      <c r="Y18" s="197"/>
      <c r="Z18" s="198"/>
      <c r="AA18" s="197"/>
      <c r="AB18" s="198"/>
    </row>
    <row r="19" spans="1:28" s="2" customFormat="1" ht="15" thickBot="1" x14ac:dyDescent="0.25">
      <c r="A19" s="6"/>
      <c r="B19" s="103">
        <v>2011</v>
      </c>
      <c r="C19" s="179"/>
      <c r="D19" s="154"/>
      <c r="E19" s="180"/>
      <c r="F19" s="154"/>
      <c r="G19" s="704"/>
      <c r="H19" s="1772"/>
      <c r="I19" s="877" t="s">
        <v>140</v>
      </c>
      <c r="J19" s="188"/>
      <c r="K19" s="189"/>
      <c r="L19" s="189"/>
      <c r="M19" s="189"/>
      <c r="N19" s="190"/>
      <c r="O19" s="189"/>
      <c r="P19" s="189"/>
      <c r="Q19" s="189"/>
      <c r="R19" s="189"/>
      <c r="S19" s="189"/>
      <c r="T19" s="190"/>
      <c r="U19" s="189"/>
      <c r="V19" s="190"/>
      <c r="W19" s="189"/>
      <c r="X19" s="190"/>
      <c r="Y19" s="189"/>
      <c r="Z19" s="190"/>
      <c r="AA19" s="189"/>
      <c r="AB19" s="190"/>
    </row>
    <row r="20" spans="1:28" s="2" customFormat="1" ht="14.25" customHeight="1" thickBot="1" x14ac:dyDescent="0.25">
      <c r="A20" s="6"/>
      <c r="B20" s="103">
        <v>2012</v>
      </c>
      <c r="C20" s="179"/>
      <c r="D20" s="154"/>
      <c r="E20" s="180"/>
      <c r="F20" s="154"/>
      <c r="G20" s="704"/>
      <c r="H20" s="1793" t="s">
        <v>565</v>
      </c>
      <c r="I20" s="1794"/>
      <c r="J20" s="1450"/>
      <c r="K20" s="1451"/>
      <c r="L20" s="1451"/>
      <c r="M20" s="1452" t="str">
        <f>IF(M10=C24,IF(M11=E24,"","Figure for banks' liabilities to OFIs doesn't match figure reported in cell E24, please explain in the Note below."),IF(NOT(M11=E24),"Figures reported on banks' claims on and liabilities to OFIs don't match those reported in cells C24 and E24, please explain in the Note below.","Figure for banks' claims on OFIs doesn't match figure reported in cell C24, please explain in the Note below."))</f>
        <v/>
      </c>
      <c r="N20" s="1453"/>
      <c r="O20" s="1451"/>
      <c r="P20" s="1451"/>
      <c r="Q20" s="1451"/>
      <c r="R20" s="1451"/>
      <c r="S20" s="1454"/>
      <c r="T20" s="1455"/>
      <c r="U20" s="1454"/>
      <c r="V20" s="1455"/>
      <c r="W20" s="1454"/>
      <c r="X20" s="1455"/>
      <c r="Y20" s="1454"/>
      <c r="Z20" s="1455"/>
      <c r="AA20" s="1454"/>
      <c r="AB20" s="1455"/>
    </row>
    <row r="21" spans="1:28" s="2" customFormat="1" x14ac:dyDescent="0.2">
      <c r="A21" s="6"/>
      <c r="B21" s="103">
        <v>2013</v>
      </c>
      <c r="C21" s="179"/>
      <c r="D21" s="154"/>
      <c r="E21" s="180"/>
      <c r="F21" s="154"/>
      <c r="G21" s="704"/>
      <c r="H21" s="1796" t="s">
        <v>369</v>
      </c>
      <c r="I21" s="1796"/>
      <c r="J21" s="1799"/>
      <c r="K21" s="1784"/>
      <c r="L21" s="1784"/>
      <c r="M21" s="1790"/>
      <c r="N21" s="1787"/>
      <c r="O21" s="1784"/>
      <c r="P21" s="1784"/>
      <c r="Q21" s="1784"/>
      <c r="R21" s="1784"/>
      <c r="S21" s="1790"/>
      <c r="T21" s="1787"/>
      <c r="U21" s="1790"/>
      <c r="V21" s="1787"/>
      <c r="W21" s="1790"/>
      <c r="X21" s="1787"/>
      <c r="Y21" s="1790"/>
      <c r="Z21" s="1787"/>
      <c r="AA21" s="1790"/>
      <c r="AB21" s="1787"/>
    </row>
    <row r="22" spans="1:28" s="20" customFormat="1" x14ac:dyDescent="0.2">
      <c r="A22" s="24"/>
      <c r="B22" s="59">
        <v>2014</v>
      </c>
      <c r="C22" s="181"/>
      <c r="D22" s="156"/>
      <c r="E22" s="182"/>
      <c r="F22" s="156"/>
      <c r="G22" s="704"/>
      <c r="H22" s="1797"/>
      <c r="I22" s="1797"/>
      <c r="J22" s="1800"/>
      <c r="K22" s="1785"/>
      <c r="L22" s="1785"/>
      <c r="M22" s="1791"/>
      <c r="N22" s="1788"/>
      <c r="O22" s="1785"/>
      <c r="P22" s="1785"/>
      <c r="Q22" s="1785"/>
      <c r="R22" s="1785"/>
      <c r="S22" s="1791"/>
      <c r="T22" s="1788"/>
      <c r="U22" s="1791"/>
      <c r="V22" s="1788"/>
      <c r="W22" s="1791"/>
      <c r="X22" s="1788"/>
      <c r="Y22" s="1791"/>
      <c r="Z22" s="1788"/>
      <c r="AA22" s="1791"/>
      <c r="AB22" s="1788"/>
    </row>
    <row r="23" spans="1:28" s="20" customFormat="1" ht="15" thickBot="1" x14ac:dyDescent="0.25">
      <c r="A23" s="24"/>
      <c r="B23" s="103">
        <v>2015</v>
      </c>
      <c r="C23" s="179"/>
      <c r="D23" s="154"/>
      <c r="E23" s="180"/>
      <c r="F23" s="154"/>
      <c r="G23" s="704"/>
      <c r="H23" s="1798"/>
      <c r="I23" s="1798"/>
      <c r="J23" s="1801"/>
      <c r="K23" s="1786"/>
      <c r="L23" s="1786"/>
      <c r="M23" s="1792"/>
      <c r="N23" s="1789"/>
      <c r="O23" s="1786"/>
      <c r="P23" s="1786"/>
      <c r="Q23" s="1786"/>
      <c r="R23" s="1786"/>
      <c r="S23" s="1792"/>
      <c r="T23" s="1789"/>
      <c r="U23" s="1792"/>
      <c r="V23" s="1789"/>
      <c r="W23" s="1792"/>
      <c r="X23" s="1789"/>
      <c r="Y23" s="1792"/>
      <c r="Z23" s="1789"/>
      <c r="AA23" s="1792"/>
      <c r="AB23" s="1789"/>
    </row>
    <row r="24" spans="1:28" s="20" customFormat="1" ht="15" thickBot="1" x14ac:dyDescent="0.25">
      <c r="A24" s="24"/>
      <c r="B24" s="187">
        <v>2016</v>
      </c>
      <c r="C24" s="862"/>
      <c r="D24" s="875"/>
      <c r="E24" s="169"/>
      <c r="F24" s="875"/>
      <c r="G24" s="704"/>
      <c r="H24" s="404"/>
      <c r="I24" s="187"/>
      <c r="J24" s="704"/>
      <c r="K24" s="704"/>
      <c r="L24" s="704"/>
      <c r="M24" s="704"/>
      <c r="N24" s="704"/>
      <c r="O24" s="704"/>
      <c r="P24" s="704"/>
      <c r="Q24" s="704"/>
      <c r="R24" s="704"/>
      <c r="S24" s="704"/>
      <c r="T24" s="704"/>
      <c r="U24" s="704"/>
      <c r="V24" s="704"/>
      <c r="W24" s="704"/>
      <c r="X24" s="704"/>
      <c r="Y24" s="704"/>
      <c r="Z24" s="704"/>
      <c r="AA24" s="704"/>
      <c r="AB24" s="704"/>
    </row>
    <row r="25" spans="1:28" s="20" customFormat="1" ht="63" customHeight="1" thickBot="1" x14ac:dyDescent="0.25">
      <c r="A25" s="24"/>
      <c r="B25" s="999" t="s">
        <v>580</v>
      </c>
      <c r="C25" s="1441" t="str">
        <f>IF(ISBLANK(C24),IF(NOT(ISBLANK(C23)),IF(ISBLANK(C19),"Please fill in value for 2016 and extend series back to at least 2011","Please fill in value for 2016"),""),IF(ISBLANK(C19),"Please extend series back to at least 2011",""))</f>
        <v/>
      </c>
      <c r="D25" s="1445" t="str">
        <f>IF(ISBLANK(D24),IF(NOT(ISBLANK(D23)),IF(ISBLANK(D19),"Please fill in value for 2016 and extend series back to at least 2011","Please fill in value for 2016"),""),IF(ISBLANK(D19),"Please extend series back to at least 2011",""))</f>
        <v/>
      </c>
      <c r="E25" s="1446" t="str">
        <f>IF(ISBLANK(E24),IF(NOT(ISBLANK(E23)),IF(ISBLANK(E19),"Please fill in value for 2016 and extend series back to at least 2011","Please fill in value for 2016"),""),IF(ISBLANK(E19),"Please extend series back to at least 2011",""))</f>
        <v/>
      </c>
      <c r="F25" s="1445" t="str">
        <f>IF(ISBLANK(F24),IF(NOT(ISBLANK(F23)),IF(ISBLANK(F19),"Please fill in value for 2016 and extend series back to at least 2011","Please fill in value for 2016"),""),IF(ISBLANK(F19),"Please extend series back to at least 2011",""))</f>
        <v/>
      </c>
      <c r="G25" s="704"/>
      <c r="H25" s="1795" t="s">
        <v>682</v>
      </c>
      <c r="I25" s="1795"/>
      <c r="J25" s="1795"/>
      <c r="K25" s="1795"/>
      <c r="L25" s="1795"/>
      <c r="M25" s="1795"/>
      <c r="N25" s="1795"/>
      <c r="O25" s="1795"/>
      <c r="P25" s="1795"/>
      <c r="Q25" s="1795"/>
      <c r="R25" s="1795"/>
      <c r="S25" s="1795"/>
      <c r="T25" s="1795"/>
      <c r="U25" s="1795"/>
      <c r="V25" s="1795"/>
      <c r="W25" s="1795"/>
      <c r="X25" s="1795"/>
      <c r="Y25" s="1795"/>
      <c r="Z25" s="1795"/>
      <c r="AA25" s="704"/>
      <c r="AB25" s="704"/>
    </row>
    <row r="26" spans="1:28" s="20" customFormat="1" ht="39.75" customHeight="1" thickBot="1" x14ac:dyDescent="0.25">
      <c r="A26" s="24"/>
      <c r="B26" s="1024" t="s">
        <v>581</v>
      </c>
      <c r="C26" s="1447" t="str">
        <f>IF(MAX('3 interconnectedness checks'!C26:C27&gt;0.2),"Series contain annual jump(s) of over 20%","")</f>
        <v/>
      </c>
      <c r="D26" s="1448" t="str">
        <f>IF(MAX('3 interconnectedness checks'!D26:D27&gt;0.2),"Series contain annual jump(s) of over 20%","")</f>
        <v/>
      </c>
      <c r="E26" s="1449" t="str">
        <f>IF(MAX('3 interconnectedness checks'!E26:E27&gt;0.2),"Series contain annual jump(s) of over 20%","")</f>
        <v/>
      </c>
      <c r="F26" s="1448" t="str">
        <f>IF(MAX('3 interconnectedness checks'!F26:F27&gt;0.2),"Series contain annual jump(s) of over 20%","")</f>
        <v/>
      </c>
      <c r="G26" s="704"/>
      <c r="AA26" s="704"/>
      <c r="AB26" s="704"/>
    </row>
    <row r="27" spans="1:28" s="2" customFormat="1" ht="69.75" customHeight="1" x14ac:dyDescent="0.2">
      <c r="B27" s="104" t="s">
        <v>100</v>
      </c>
      <c r="C27" s="183"/>
      <c r="D27" s="159"/>
      <c r="E27" s="170"/>
      <c r="F27" s="159"/>
      <c r="G27" s="705"/>
      <c r="AA27" s="861"/>
      <c r="AB27" s="861"/>
    </row>
    <row r="28" spans="1:28" s="14" customFormat="1" ht="69.95" customHeight="1" thickBot="1" x14ac:dyDescent="0.25">
      <c r="A28" s="2"/>
      <c r="B28" s="105" t="s">
        <v>104</v>
      </c>
      <c r="C28" s="184"/>
      <c r="D28" s="162"/>
      <c r="E28" s="171"/>
      <c r="F28" s="162"/>
      <c r="G28" s="705"/>
      <c r="H28" s="21"/>
      <c r="I28" s="186"/>
      <c r="J28" s="705"/>
      <c r="K28" s="705"/>
      <c r="L28" s="705"/>
      <c r="M28" s="705"/>
      <c r="N28" s="705"/>
      <c r="O28" s="705"/>
      <c r="P28" s="705"/>
      <c r="Q28" s="705"/>
      <c r="R28" s="705"/>
      <c r="S28" s="705"/>
      <c r="T28" s="705"/>
      <c r="U28" s="705"/>
      <c r="V28" s="705"/>
      <c r="W28" s="705"/>
      <c r="X28" s="705"/>
      <c r="Y28" s="705"/>
      <c r="Z28" s="705"/>
      <c r="AA28" s="705"/>
      <c r="AB28" s="705"/>
    </row>
    <row r="29" spans="1:28" x14ac:dyDescent="0.2">
      <c r="G29" s="20"/>
      <c r="H29" s="404"/>
      <c r="I29" s="20"/>
      <c r="J29" s="20"/>
      <c r="K29" s="20"/>
      <c r="L29" s="20"/>
      <c r="M29" s="20"/>
      <c r="N29" s="20"/>
      <c r="O29" s="20"/>
      <c r="P29" s="20"/>
      <c r="Q29" s="20"/>
      <c r="R29" s="20"/>
      <c r="S29" s="20"/>
      <c r="T29" s="20"/>
      <c r="U29" s="20"/>
      <c r="V29" s="20"/>
      <c r="W29" s="20"/>
      <c r="X29" s="20"/>
      <c r="Y29" s="20"/>
      <c r="Z29" s="20"/>
      <c r="AA29" s="20"/>
      <c r="AB29" s="20"/>
    </row>
    <row r="30" spans="1:28" s="21" customFormat="1" ht="15.95" customHeight="1" x14ac:dyDescent="0.2">
      <c r="A30" s="19"/>
      <c r="B30" s="22" t="s">
        <v>101</v>
      </c>
      <c r="E30" s="22"/>
      <c r="G30" s="79"/>
      <c r="H30" s="451"/>
      <c r="I30" s="22"/>
    </row>
    <row r="31" spans="1:28" s="100" customFormat="1" ht="15.75" customHeight="1" x14ac:dyDescent="0.2">
      <c r="A31" s="96"/>
      <c r="B31" s="21" t="s">
        <v>665</v>
      </c>
      <c r="D31" s="97"/>
      <c r="E31" s="55"/>
      <c r="F31" s="97"/>
      <c r="G31" s="99"/>
      <c r="H31" s="55"/>
      <c r="I31" s="55"/>
      <c r="N31" s="97"/>
      <c r="T31" s="97"/>
      <c r="V31" s="97"/>
      <c r="X31" s="97"/>
      <c r="Z31" s="97"/>
      <c r="AB31" s="97"/>
    </row>
    <row r="32" spans="1:28" ht="14.25" customHeight="1" x14ac:dyDescent="0.2">
      <c r="B32" s="51" t="s">
        <v>352</v>
      </c>
      <c r="D32" s="51"/>
      <c r="E32" s="51"/>
      <c r="F32" s="51"/>
      <c r="G32" s="51"/>
      <c r="H32" s="51"/>
      <c r="I32" s="51"/>
      <c r="N32" s="51"/>
      <c r="T32" s="51"/>
      <c r="V32" s="51"/>
      <c r="X32" s="51"/>
      <c r="Z32" s="51"/>
      <c r="AB32" s="51"/>
    </row>
    <row r="33" spans="1:28" x14ac:dyDescent="0.2">
      <c r="B33" s="94"/>
      <c r="D33" s="56"/>
      <c r="E33" s="94"/>
      <c r="F33" s="56"/>
      <c r="G33" s="56"/>
      <c r="H33" s="94"/>
      <c r="I33" s="94"/>
      <c r="N33" s="56"/>
      <c r="T33" s="56"/>
      <c r="V33" s="56"/>
      <c r="X33" s="56"/>
      <c r="Z33" s="56"/>
      <c r="AB33" s="56"/>
    </row>
    <row r="34" spans="1:28" ht="14.25" hidden="1" customHeight="1" x14ac:dyDescent="0.2">
      <c r="B34" s="94"/>
      <c r="D34" s="56"/>
      <c r="E34" s="94"/>
      <c r="F34" s="56"/>
      <c r="G34" s="56"/>
      <c r="H34" s="94"/>
      <c r="I34" s="94"/>
      <c r="N34" s="56"/>
      <c r="T34" s="56"/>
      <c r="V34" s="56"/>
      <c r="X34" s="56"/>
      <c r="Z34" s="56"/>
      <c r="AB34" s="56"/>
    </row>
    <row r="35" spans="1:28" ht="14.25" hidden="1" customHeight="1" x14ac:dyDescent="0.2">
      <c r="B35" s="94"/>
      <c r="D35" s="56"/>
      <c r="E35" s="94"/>
      <c r="F35" s="56"/>
      <c r="G35" s="56"/>
      <c r="H35" s="94"/>
      <c r="I35" s="94"/>
      <c r="N35" s="56"/>
      <c r="T35" s="56"/>
      <c r="V35" s="56"/>
      <c r="X35" s="56"/>
      <c r="Z35" s="56"/>
      <c r="AB35" s="56"/>
    </row>
    <row r="36" spans="1:28" ht="14.25" hidden="1" customHeight="1" x14ac:dyDescent="0.2">
      <c r="B36" s="51"/>
      <c r="D36" s="56"/>
      <c r="E36" s="94"/>
      <c r="F36" s="56"/>
      <c r="G36" s="56"/>
      <c r="H36" s="51"/>
      <c r="I36" s="51"/>
      <c r="N36" s="56"/>
      <c r="T36" s="56"/>
      <c r="V36" s="56"/>
      <c r="X36" s="56"/>
      <c r="Z36" s="56"/>
      <c r="AB36" s="56"/>
    </row>
    <row r="37" spans="1:28" ht="14.25" hidden="1" customHeight="1" x14ac:dyDescent="0.2">
      <c r="B37" s="51"/>
      <c r="D37" s="56"/>
      <c r="E37" s="94"/>
      <c r="F37" s="56"/>
      <c r="G37" s="56"/>
      <c r="H37" s="51"/>
      <c r="I37" s="51"/>
      <c r="N37" s="56"/>
      <c r="T37" s="56"/>
      <c r="V37" s="56"/>
      <c r="X37" s="56"/>
      <c r="Z37" s="56"/>
      <c r="AB37" s="56"/>
    </row>
    <row r="38" spans="1:28" ht="14.25" hidden="1" customHeight="1" x14ac:dyDescent="0.2">
      <c r="C38" s="51"/>
      <c r="D38" s="56"/>
      <c r="E38" s="51"/>
      <c r="F38" s="56"/>
      <c r="G38" s="56"/>
      <c r="J38" s="51"/>
      <c r="K38" s="51"/>
      <c r="L38" s="51"/>
      <c r="M38" s="51"/>
      <c r="N38" s="56"/>
      <c r="O38" s="51"/>
      <c r="P38" s="51"/>
      <c r="Q38" s="51"/>
      <c r="R38" s="51"/>
      <c r="S38" s="51"/>
      <c r="T38" s="56"/>
      <c r="U38" s="51"/>
      <c r="V38" s="56"/>
      <c r="W38" s="51"/>
      <c r="X38" s="56"/>
      <c r="Y38" s="51"/>
      <c r="Z38" s="56"/>
      <c r="AA38" s="51"/>
      <c r="AB38" s="56"/>
    </row>
    <row r="39" spans="1:28" ht="14.25" hidden="1" customHeight="1" x14ac:dyDescent="0.2">
      <c r="C39" s="51"/>
      <c r="D39" s="56"/>
      <c r="E39" s="51"/>
      <c r="F39" s="56"/>
      <c r="G39" s="56"/>
      <c r="J39" s="51"/>
      <c r="K39" s="51"/>
      <c r="L39" s="51"/>
      <c r="M39" s="51"/>
      <c r="N39" s="56"/>
      <c r="O39" s="51"/>
      <c r="P39" s="51"/>
      <c r="Q39" s="51"/>
      <c r="R39" s="51"/>
      <c r="S39" s="51"/>
      <c r="T39" s="56"/>
      <c r="U39" s="51"/>
      <c r="V39" s="56"/>
      <c r="W39" s="51"/>
      <c r="X39" s="56"/>
      <c r="Y39" s="51"/>
      <c r="Z39" s="56"/>
      <c r="AA39" s="51"/>
      <c r="AB39" s="56"/>
    </row>
    <row r="40" spans="1:28" ht="14.25" hidden="1" customHeight="1" x14ac:dyDescent="0.2">
      <c r="C40" s="51"/>
      <c r="D40" s="56"/>
      <c r="E40" s="51"/>
      <c r="F40" s="56"/>
      <c r="G40" s="56"/>
      <c r="J40" s="51"/>
      <c r="K40" s="51"/>
      <c r="L40" s="51"/>
      <c r="M40" s="51"/>
      <c r="N40" s="56"/>
      <c r="O40" s="51"/>
      <c r="P40" s="51"/>
      <c r="Q40" s="51"/>
      <c r="R40" s="51"/>
      <c r="S40" s="51"/>
      <c r="T40" s="56"/>
      <c r="U40" s="51"/>
      <c r="V40" s="56"/>
      <c r="W40" s="51"/>
      <c r="X40" s="56"/>
      <c r="Y40" s="51"/>
      <c r="Z40" s="56"/>
      <c r="AA40" s="51"/>
      <c r="AB40" s="56"/>
    </row>
    <row r="41" spans="1:28" ht="14.25" hidden="1" customHeight="1" x14ac:dyDescent="0.2">
      <c r="C41" s="51"/>
      <c r="D41" s="51"/>
      <c r="E41" s="51"/>
      <c r="F41" s="51"/>
      <c r="G41" s="51"/>
      <c r="J41" s="51"/>
      <c r="K41" s="51"/>
      <c r="L41" s="51"/>
      <c r="M41" s="51"/>
      <c r="N41" s="51"/>
      <c r="O41" s="51"/>
      <c r="P41" s="51"/>
      <c r="Q41" s="51"/>
      <c r="R41" s="51"/>
      <c r="S41" s="51"/>
      <c r="T41" s="51"/>
      <c r="U41" s="51"/>
      <c r="V41" s="51"/>
      <c r="W41" s="51"/>
      <c r="X41" s="51"/>
      <c r="Y41" s="51"/>
      <c r="Z41" s="51"/>
      <c r="AA41" s="51"/>
      <c r="AB41" s="51"/>
    </row>
    <row r="42" spans="1:28" ht="14.25" hidden="1" customHeight="1" x14ac:dyDescent="0.2">
      <c r="C42" s="51"/>
      <c r="D42" s="51"/>
      <c r="E42" s="51"/>
      <c r="F42" s="51"/>
      <c r="G42" s="51"/>
      <c r="J42" s="51"/>
      <c r="K42" s="51"/>
      <c r="L42" s="51"/>
      <c r="M42" s="51"/>
      <c r="N42" s="51"/>
      <c r="O42" s="51"/>
      <c r="P42" s="51"/>
      <c r="Q42" s="51"/>
      <c r="R42" s="51"/>
      <c r="S42" s="51"/>
      <c r="T42" s="51"/>
      <c r="U42" s="51"/>
      <c r="V42" s="51"/>
      <c r="W42" s="51"/>
      <c r="X42" s="51"/>
      <c r="Y42" s="51"/>
      <c r="Z42" s="51"/>
      <c r="AA42" s="51"/>
      <c r="AB42" s="51"/>
    </row>
    <row r="43" spans="1:28" ht="14.25" hidden="1" customHeight="1" x14ac:dyDescent="0.2">
      <c r="C43" s="94"/>
      <c r="D43" s="51"/>
      <c r="E43" s="94"/>
      <c r="F43" s="51"/>
      <c r="G43" s="51"/>
      <c r="J43" s="94"/>
      <c r="K43" s="94"/>
      <c r="L43" s="94"/>
      <c r="M43" s="94"/>
      <c r="N43" s="51"/>
      <c r="O43" s="94"/>
      <c r="P43" s="94"/>
      <c r="Q43" s="94"/>
      <c r="R43" s="94"/>
      <c r="S43" s="94"/>
      <c r="T43" s="51"/>
      <c r="U43" s="94"/>
      <c r="V43" s="51"/>
      <c r="W43" s="94"/>
      <c r="X43" s="51"/>
      <c r="Y43" s="94"/>
      <c r="Z43" s="51"/>
      <c r="AA43" s="94"/>
      <c r="AB43" s="51"/>
    </row>
    <row r="44" spans="1:28" ht="14.25" hidden="1" customHeight="1" x14ac:dyDescent="0.2">
      <c r="C44" s="94"/>
      <c r="D44" s="51"/>
      <c r="E44" s="94"/>
      <c r="F44" s="51"/>
      <c r="G44" s="51"/>
      <c r="J44" s="94"/>
      <c r="K44" s="94"/>
      <c r="L44" s="94"/>
      <c r="M44" s="94"/>
      <c r="N44" s="51"/>
      <c r="O44" s="94"/>
      <c r="P44" s="94"/>
      <c r="Q44" s="94"/>
      <c r="R44" s="94"/>
      <c r="S44" s="94"/>
      <c r="T44" s="51"/>
      <c r="U44" s="94"/>
      <c r="V44" s="51"/>
      <c r="W44" s="94"/>
      <c r="X44" s="51"/>
      <c r="Y44" s="94"/>
      <c r="Z44" s="51"/>
      <c r="AA44" s="94"/>
      <c r="AB44" s="51"/>
    </row>
    <row r="45" spans="1:28" ht="14.25" hidden="1" customHeight="1" x14ac:dyDescent="0.2">
      <c r="C45" s="51"/>
      <c r="D45" s="56"/>
      <c r="E45" s="51"/>
      <c r="F45" s="56"/>
      <c r="G45" s="56"/>
      <c r="J45" s="51"/>
      <c r="K45" s="51"/>
      <c r="L45" s="51"/>
      <c r="M45" s="51"/>
      <c r="N45" s="56"/>
      <c r="O45" s="51"/>
      <c r="P45" s="51"/>
      <c r="Q45" s="51"/>
      <c r="R45" s="51"/>
      <c r="S45" s="51"/>
      <c r="T45" s="56"/>
      <c r="U45" s="51"/>
      <c r="V45" s="56"/>
      <c r="W45" s="51"/>
      <c r="X45" s="56"/>
      <c r="Y45" s="51"/>
      <c r="Z45" s="56"/>
      <c r="AA45" s="51"/>
      <c r="AB45" s="56"/>
    </row>
    <row r="46" spans="1:28" ht="14.25" hidden="1" customHeight="1" x14ac:dyDescent="0.2">
      <c r="C46" s="51"/>
      <c r="D46" s="56"/>
      <c r="E46" s="51"/>
      <c r="F46" s="56"/>
      <c r="G46" s="56"/>
      <c r="J46" s="51"/>
      <c r="K46" s="51"/>
      <c r="L46" s="51"/>
      <c r="M46" s="51"/>
      <c r="N46" s="56"/>
      <c r="O46" s="51"/>
      <c r="P46" s="51"/>
      <c r="Q46" s="51"/>
      <c r="R46" s="51"/>
      <c r="S46" s="51"/>
      <c r="T46" s="56"/>
      <c r="U46" s="51"/>
      <c r="V46" s="56"/>
      <c r="W46" s="51"/>
      <c r="X46" s="56"/>
      <c r="Y46" s="51"/>
      <c r="Z46" s="56"/>
      <c r="AA46" s="51"/>
      <c r="AB46" s="56"/>
    </row>
    <row r="47" spans="1:28" ht="14.25" hidden="1" customHeight="1" x14ac:dyDescent="0.2">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s="2" customFormat="1" ht="12" hidden="1" customHeight="1" x14ac:dyDescent="0.2">
      <c r="A48" s="3"/>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2:28" ht="14.25" hidden="1" customHeight="1" x14ac:dyDescent="0.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2:28" ht="14.25" hidden="1" customHeight="1" x14ac:dyDescent="0.2"/>
    <row r="51" spans="2:28" ht="14.25" hidden="1" customHeight="1" x14ac:dyDescent="0.2"/>
    <row r="52" spans="2:28" ht="14.25" hidden="1" customHeight="1" x14ac:dyDescent="0.2"/>
    <row r="53" spans="2:28" ht="14.25" hidden="1" customHeight="1" x14ac:dyDescent="0.2"/>
    <row r="54" spans="2:28" ht="14.25" hidden="1" customHeight="1" x14ac:dyDescent="0.2"/>
    <row r="55" spans="2:28" ht="14.25" hidden="1" customHeight="1" x14ac:dyDescent="0.2"/>
    <row r="56" spans="2:28" ht="14.25" hidden="1" customHeight="1" x14ac:dyDescent="0.2"/>
    <row r="57" spans="2:28" ht="14.25" hidden="1" customHeight="1" x14ac:dyDescent="0.2"/>
    <row r="58" spans="2:28" ht="14.25" hidden="1" customHeight="1" x14ac:dyDescent="0.2"/>
    <row r="59" spans="2:28" ht="14.25" hidden="1" customHeight="1" x14ac:dyDescent="0.2"/>
    <row r="60" spans="2:28" ht="14.25" hidden="1" customHeight="1" x14ac:dyDescent="0.2"/>
    <row r="61" spans="2:28" ht="14.25" hidden="1" customHeight="1" x14ac:dyDescent="0.2"/>
    <row r="62" spans="2:28" ht="14.25" hidden="1" customHeight="1" x14ac:dyDescent="0.2"/>
    <row r="63" spans="2:28" ht="14.25" hidden="1" customHeight="1" x14ac:dyDescent="0.2"/>
    <row r="64" spans="2:28"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row r="136" ht="14.25" hidden="1" customHeight="1" x14ac:dyDescent="0.2"/>
    <row r="137" ht="14.25" hidden="1" customHeight="1" x14ac:dyDescent="0.2"/>
    <row r="138" ht="14.25" hidden="1" customHeight="1" x14ac:dyDescent="0.2"/>
    <row r="139" ht="14.25" hidden="1" customHeight="1" x14ac:dyDescent="0.2"/>
    <row r="140" ht="14.25" hidden="1" customHeight="1" x14ac:dyDescent="0.2"/>
    <row r="141" ht="14.25" hidden="1" customHeight="1" x14ac:dyDescent="0.2"/>
    <row r="142" ht="14.25" hidden="1" customHeight="1" x14ac:dyDescent="0.2"/>
    <row r="143" ht="14.25" hidden="1" customHeight="1" x14ac:dyDescent="0.2"/>
    <row r="144" ht="14.25" hidden="1" customHeight="1" x14ac:dyDescent="0.2"/>
    <row r="145" ht="14.25" hidden="1" customHeight="1" x14ac:dyDescent="0.2"/>
    <row r="146" ht="14.25" hidden="1" customHeight="1" x14ac:dyDescent="0.2"/>
    <row r="147" ht="14.25" hidden="1" customHeight="1" x14ac:dyDescent="0.2"/>
    <row r="148" ht="14.25" hidden="1" customHeight="1" x14ac:dyDescent="0.2"/>
    <row r="149" ht="14.25" hidden="1" customHeight="1" x14ac:dyDescent="0.2"/>
    <row r="150" ht="14.25" hidden="1" customHeight="1" x14ac:dyDescent="0.2"/>
    <row r="151" ht="14.25" hidden="1" customHeight="1" x14ac:dyDescent="0.2"/>
    <row r="152" ht="14.25" hidden="1" customHeight="1" x14ac:dyDescent="0.2"/>
    <row r="153" ht="14.25" hidden="1" customHeight="1" x14ac:dyDescent="0.2"/>
    <row r="154" ht="14.25" hidden="1" customHeight="1" x14ac:dyDescent="0.2"/>
    <row r="155" ht="14.25" hidden="1" customHeight="1" x14ac:dyDescent="0.2"/>
    <row r="156" ht="14.25" hidden="1" customHeight="1" x14ac:dyDescent="0.2"/>
    <row r="157" ht="14.25" hidden="1" customHeight="1" x14ac:dyDescent="0.2"/>
    <row r="158" ht="14.25" hidden="1" customHeight="1" x14ac:dyDescent="0.2"/>
    <row r="159" ht="14.25" hidden="1" customHeight="1" x14ac:dyDescent="0.2"/>
    <row r="160" ht="14.25" hidden="1" customHeight="1" x14ac:dyDescent="0.2"/>
    <row r="161" ht="14.25" hidden="1" customHeight="1" x14ac:dyDescent="0.2"/>
    <row r="162" ht="14.25" hidden="1" customHeight="1" x14ac:dyDescent="0.2"/>
    <row r="163" ht="14.25" hidden="1" customHeight="1" x14ac:dyDescent="0.2"/>
    <row r="164" ht="14.25" hidden="1" customHeight="1" x14ac:dyDescent="0.2"/>
    <row r="165" ht="14.25" hidden="1" customHeight="1" x14ac:dyDescent="0.2"/>
    <row r="166" ht="14.25" hidden="1" customHeight="1" x14ac:dyDescent="0.2"/>
    <row r="167" ht="14.25" hidden="1" customHeight="1" x14ac:dyDescent="0.2"/>
    <row r="168" ht="14.25" hidden="1" customHeight="1" x14ac:dyDescent="0.2"/>
    <row r="169" ht="14.25" hidden="1" customHeight="1" x14ac:dyDescent="0.2"/>
    <row r="170" ht="14.25" hidden="1" customHeight="1" x14ac:dyDescent="0.2"/>
    <row r="171" ht="14.25" hidden="1" customHeight="1" x14ac:dyDescent="0.2"/>
    <row r="172" ht="14.25" hidden="1" customHeight="1" x14ac:dyDescent="0.2"/>
    <row r="173" ht="14.25" hidden="1" customHeight="1" x14ac:dyDescent="0.2"/>
    <row r="174" ht="14.25" hidden="1" customHeight="1" x14ac:dyDescent="0.2"/>
    <row r="175" ht="14.25" hidden="1" customHeight="1" x14ac:dyDescent="0.2"/>
    <row r="176" ht="14.25" hidden="1" customHeight="1" x14ac:dyDescent="0.2"/>
    <row r="177" ht="14.25" hidden="1" customHeight="1" x14ac:dyDescent="0.2"/>
    <row r="178" ht="14.25" hidden="1" customHeight="1" x14ac:dyDescent="0.2"/>
    <row r="179" ht="14.25" hidden="1" customHeight="1" x14ac:dyDescent="0.2"/>
    <row r="180" ht="14.25" hidden="1" customHeight="1" x14ac:dyDescent="0.2"/>
    <row r="181" ht="14.25" hidden="1" customHeight="1" x14ac:dyDescent="0.2"/>
    <row r="182" ht="14.25" hidden="1" customHeight="1" x14ac:dyDescent="0.2"/>
    <row r="183" ht="14.25" hidden="1" customHeight="1" x14ac:dyDescent="0.2"/>
    <row r="184" ht="14.25" hidden="1" customHeight="1" x14ac:dyDescent="0.2"/>
    <row r="185" ht="14.25" hidden="1" customHeight="1" x14ac:dyDescent="0.2"/>
    <row r="186" ht="14.25" hidden="1" customHeight="1" x14ac:dyDescent="0.2"/>
    <row r="187" ht="14.25" hidden="1" customHeight="1" x14ac:dyDescent="0.2"/>
    <row r="188" ht="14.25" hidden="1" customHeight="1" x14ac:dyDescent="0.2"/>
    <row r="189" ht="14.25" hidden="1" customHeight="1" x14ac:dyDescent="0.2"/>
    <row r="190" ht="14.25" hidden="1" customHeight="1" x14ac:dyDescent="0.2"/>
    <row r="191" ht="14.25" hidden="1" customHeight="1" x14ac:dyDescent="0.2"/>
    <row r="192" ht="14.25" hidden="1" customHeight="1" x14ac:dyDescent="0.2"/>
    <row r="193" ht="14.25" hidden="1" customHeight="1" x14ac:dyDescent="0.2"/>
    <row r="194" ht="14.25" hidden="1" customHeight="1" x14ac:dyDescent="0.2"/>
    <row r="195" ht="14.25" hidden="1" customHeight="1" x14ac:dyDescent="0.2"/>
    <row r="196" ht="14.25" hidden="1" customHeight="1" x14ac:dyDescent="0.2"/>
    <row r="197" ht="14.25" hidden="1" customHeight="1" x14ac:dyDescent="0.2"/>
    <row r="198" ht="14.25" hidden="1" customHeight="1" x14ac:dyDescent="0.2"/>
    <row r="199" ht="14.25" hidden="1" customHeight="1" x14ac:dyDescent="0.2"/>
    <row r="200" ht="14.25" hidden="1" customHeight="1" x14ac:dyDescent="0.2"/>
    <row r="201" ht="14.25" hidden="1" customHeight="1" x14ac:dyDescent="0.2"/>
    <row r="202" ht="14.25" hidden="1" customHeight="1" x14ac:dyDescent="0.2"/>
    <row r="203" ht="14.25" hidden="1" customHeight="1" x14ac:dyDescent="0.2"/>
    <row r="204" ht="14.25" hidden="1" customHeight="1" x14ac:dyDescent="0.2"/>
    <row r="205" ht="14.25" hidden="1" customHeight="1" x14ac:dyDescent="0.2"/>
    <row r="206" ht="14.25" hidden="1" customHeight="1" x14ac:dyDescent="0.2"/>
    <row r="207" ht="14.25" hidden="1" customHeight="1" x14ac:dyDescent="0.2"/>
    <row r="208" ht="14.25" hidden="1" customHeight="1" x14ac:dyDescent="0.2"/>
    <row r="209" ht="14.25" hidden="1" customHeight="1" x14ac:dyDescent="0.2"/>
    <row r="210" ht="14.25" hidden="1" customHeight="1" x14ac:dyDescent="0.2"/>
    <row r="211" ht="14.25" hidden="1" customHeight="1" x14ac:dyDescent="0.2"/>
    <row r="212" ht="14.25" hidden="1" customHeight="1" x14ac:dyDescent="0.2"/>
    <row r="213" ht="14.25" hidden="1" customHeight="1" x14ac:dyDescent="0.2"/>
    <row r="214" ht="14.25" hidden="1" customHeight="1" x14ac:dyDescent="0.2"/>
    <row r="215" ht="14.25" hidden="1" customHeight="1" x14ac:dyDescent="0.2"/>
    <row r="216" ht="14.25" hidden="1" customHeight="1" x14ac:dyDescent="0.2"/>
    <row r="217" ht="14.25" hidden="1" customHeight="1" x14ac:dyDescent="0.2"/>
    <row r="218" ht="14.25" hidden="1" customHeight="1" x14ac:dyDescent="0.2"/>
    <row r="219" ht="14.25" hidden="1" customHeight="1" x14ac:dyDescent="0.2"/>
    <row r="220" ht="14.25" hidden="1" customHeight="1" x14ac:dyDescent="0.2"/>
    <row r="221" ht="14.25" hidden="1" customHeight="1" x14ac:dyDescent="0.2"/>
    <row r="222" ht="14.25" hidden="1" customHeight="1" x14ac:dyDescent="0.2"/>
    <row r="223" ht="14.25" hidden="1" customHeight="1" x14ac:dyDescent="0.2"/>
    <row r="224" ht="14.25" hidden="1" customHeight="1" x14ac:dyDescent="0.2"/>
    <row r="225" ht="14.25" hidden="1" customHeight="1" x14ac:dyDescent="0.2"/>
    <row r="226" ht="14.25" hidden="1" customHeight="1" x14ac:dyDescent="0.2"/>
    <row r="227" ht="14.25" hidden="1" customHeight="1" x14ac:dyDescent="0.2"/>
    <row r="228" ht="14.25" hidden="1" customHeight="1" x14ac:dyDescent="0.2"/>
    <row r="229" ht="14.25" hidden="1" customHeight="1" x14ac:dyDescent="0.2"/>
    <row r="230" ht="14.25" hidden="1" customHeight="1" x14ac:dyDescent="0.2"/>
    <row r="231" ht="14.25" hidden="1" customHeight="1" x14ac:dyDescent="0.2"/>
    <row r="232" ht="14.25" hidden="1" customHeight="1" x14ac:dyDescent="0.2"/>
    <row r="233" ht="14.25" hidden="1" customHeight="1" x14ac:dyDescent="0.2"/>
    <row r="234" ht="14.25" hidden="1" customHeight="1" x14ac:dyDescent="0.2"/>
    <row r="235" ht="14.25" hidden="1" customHeight="1" x14ac:dyDescent="0.2"/>
    <row r="236" ht="14.25" hidden="1" customHeight="1" x14ac:dyDescent="0.2"/>
    <row r="237" ht="14.25" hidden="1" customHeight="1" x14ac:dyDescent="0.2"/>
    <row r="238" ht="14.25" hidden="1" customHeight="1" x14ac:dyDescent="0.2"/>
    <row r="239" ht="14.25" hidden="1" customHeight="1" x14ac:dyDescent="0.2"/>
    <row r="240"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row r="1001" ht="14.25" hidden="1" customHeight="1" x14ac:dyDescent="0.2"/>
    <row r="1002" ht="14.25" hidden="1" customHeight="1" x14ac:dyDescent="0.2"/>
    <row r="1003" ht="14.25" hidden="1" customHeight="1" x14ac:dyDescent="0.2"/>
    <row r="1004" ht="14.25" hidden="1" customHeight="1" x14ac:dyDescent="0.2"/>
    <row r="1005" ht="14.25" hidden="1" customHeight="1" x14ac:dyDescent="0.2"/>
    <row r="1006" ht="14.25" hidden="1" customHeight="1" x14ac:dyDescent="0.2"/>
    <row r="1007" ht="14.25" hidden="1" customHeight="1" x14ac:dyDescent="0.2"/>
    <row r="1008" ht="14.25" hidden="1" customHeight="1" x14ac:dyDescent="0.2"/>
    <row r="1009" ht="14.25" hidden="1" customHeight="1" x14ac:dyDescent="0.2"/>
    <row r="1010" ht="14.25" hidden="1" customHeight="1" x14ac:dyDescent="0.2"/>
    <row r="1011" ht="14.25" hidden="1" customHeight="1" x14ac:dyDescent="0.2"/>
    <row r="1012" ht="14.25" hidden="1" customHeight="1" x14ac:dyDescent="0.2"/>
    <row r="1013" ht="14.25" hidden="1" customHeight="1" x14ac:dyDescent="0.2"/>
    <row r="1014" ht="14.25" hidden="1" customHeight="1" x14ac:dyDescent="0.2"/>
    <row r="1015" ht="14.25" hidden="1" customHeight="1" x14ac:dyDescent="0.2"/>
    <row r="1016" ht="14.25" hidden="1" customHeight="1" x14ac:dyDescent="0.2"/>
    <row r="1017" ht="14.25" hidden="1" customHeight="1" x14ac:dyDescent="0.2"/>
    <row r="1018" ht="14.25" hidden="1" customHeight="1" x14ac:dyDescent="0.2"/>
    <row r="1019" ht="14.25" hidden="1" customHeight="1" x14ac:dyDescent="0.2"/>
    <row r="1020" ht="14.25" hidden="1" customHeight="1" x14ac:dyDescent="0.2"/>
    <row r="1021" ht="14.25" hidden="1" customHeight="1" x14ac:dyDescent="0.2"/>
    <row r="1022" ht="14.25" hidden="1" customHeight="1" x14ac:dyDescent="0.2"/>
    <row r="1023" ht="14.25" hidden="1" customHeight="1" x14ac:dyDescent="0.2"/>
    <row r="1024" ht="14.25" hidden="1" customHeight="1" x14ac:dyDescent="0.2"/>
    <row r="1025" ht="14.25" hidden="1" customHeight="1" x14ac:dyDescent="0.2"/>
    <row r="1026" ht="14.25" hidden="1" customHeight="1" x14ac:dyDescent="0.2"/>
    <row r="1027" ht="14.25" hidden="1" customHeight="1" x14ac:dyDescent="0.2"/>
    <row r="1028" ht="14.25" hidden="1" customHeight="1" x14ac:dyDescent="0.2"/>
    <row r="1029" ht="14.25" hidden="1" customHeight="1" x14ac:dyDescent="0.2"/>
    <row r="1030" ht="14.25" hidden="1" customHeight="1" x14ac:dyDescent="0.2"/>
    <row r="1031" ht="14.25" hidden="1" customHeight="1" x14ac:dyDescent="0.2"/>
    <row r="1032" ht="14.25" hidden="1" customHeight="1" x14ac:dyDescent="0.2"/>
    <row r="1033" ht="14.25" hidden="1" customHeight="1" x14ac:dyDescent="0.2"/>
    <row r="1034" ht="14.25" hidden="1" customHeight="1" x14ac:dyDescent="0.2"/>
    <row r="1035" ht="14.25" hidden="1" customHeight="1" x14ac:dyDescent="0.2"/>
    <row r="1036" ht="14.25" hidden="1" customHeight="1" x14ac:dyDescent="0.2"/>
    <row r="1037" ht="14.25" hidden="1" customHeight="1" x14ac:dyDescent="0.2"/>
    <row r="1038" ht="14.25" hidden="1" customHeight="1" x14ac:dyDescent="0.2"/>
    <row r="1039" ht="14.25" hidden="1" customHeight="1" x14ac:dyDescent="0.2"/>
    <row r="1040" ht="14.25" hidden="1" customHeight="1" x14ac:dyDescent="0.2"/>
    <row r="1041" ht="14.25" hidden="1" customHeight="1" x14ac:dyDescent="0.2"/>
    <row r="1042" ht="14.25" hidden="1" customHeight="1" x14ac:dyDescent="0.2"/>
    <row r="1043" ht="14.25" hidden="1" customHeight="1" x14ac:dyDescent="0.2"/>
    <row r="1044" ht="14.25" hidden="1" customHeight="1" x14ac:dyDescent="0.2"/>
    <row r="1045" ht="14.25" hidden="1" customHeight="1" x14ac:dyDescent="0.2"/>
    <row r="1046" ht="14.25" hidden="1" customHeight="1" x14ac:dyDescent="0.2"/>
    <row r="1047" ht="14.25" hidden="1" customHeight="1" x14ac:dyDescent="0.2"/>
    <row r="1048" ht="14.25" hidden="1" customHeight="1" x14ac:dyDescent="0.2"/>
    <row r="1049" ht="14.25" hidden="1" customHeight="1" x14ac:dyDescent="0.2"/>
    <row r="1050" ht="14.25" hidden="1" customHeight="1" x14ac:dyDescent="0.2"/>
    <row r="1051" ht="14.25" hidden="1" customHeight="1" x14ac:dyDescent="0.2"/>
    <row r="1052" ht="14.25" hidden="1" customHeight="1" x14ac:dyDescent="0.2"/>
    <row r="1053" ht="14.25" hidden="1" customHeight="1" x14ac:dyDescent="0.2"/>
    <row r="1054" ht="14.25" hidden="1" customHeight="1" x14ac:dyDescent="0.2"/>
    <row r="1055" ht="14.25" hidden="1" customHeight="1" x14ac:dyDescent="0.2"/>
    <row r="1056" ht="14.25" hidden="1" customHeight="1" x14ac:dyDescent="0.2"/>
    <row r="1057" ht="14.25" hidden="1" customHeight="1" x14ac:dyDescent="0.2"/>
    <row r="1058" ht="14.25" hidden="1" customHeight="1" x14ac:dyDescent="0.2"/>
    <row r="1059" ht="14.25" hidden="1" customHeight="1" x14ac:dyDescent="0.2"/>
    <row r="1060" ht="14.25" hidden="1" customHeight="1" x14ac:dyDescent="0.2"/>
    <row r="1061" ht="14.25" hidden="1" customHeight="1" x14ac:dyDescent="0.2"/>
    <row r="1062" ht="14.25" hidden="1" customHeight="1" x14ac:dyDescent="0.2"/>
    <row r="1063" ht="14.25" hidden="1" customHeight="1" x14ac:dyDescent="0.2"/>
    <row r="1064" ht="14.25" hidden="1" customHeight="1" x14ac:dyDescent="0.2"/>
    <row r="1065" ht="14.25" hidden="1" customHeight="1" x14ac:dyDescent="0.2"/>
    <row r="1066" ht="14.25" hidden="1" customHeight="1" x14ac:dyDescent="0.2"/>
    <row r="1067" ht="14.25" hidden="1" customHeight="1" x14ac:dyDescent="0.2"/>
    <row r="1068" ht="14.25" hidden="1" customHeight="1" x14ac:dyDescent="0.2"/>
    <row r="1069" ht="14.25" hidden="1" customHeight="1" x14ac:dyDescent="0.2"/>
    <row r="1070" ht="14.25" hidden="1" customHeight="1" x14ac:dyDescent="0.2"/>
    <row r="1071" ht="14.25" hidden="1" customHeight="1" x14ac:dyDescent="0.2"/>
    <row r="1072" ht="14.25" hidden="1" customHeight="1" x14ac:dyDescent="0.2"/>
    <row r="1073" ht="14.25" hidden="1" customHeight="1" x14ac:dyDescent="0.2"/>
    <row r="1074" ht="14.25" hidden="1" customHeight="1" x14ac:dyDescent="0.2"/>
    <row r="1075" ht="14.25" hidden="1" customHeight="1" x14ac:dyDescent="0.2"/>
    <row r="1076" ht="14.25" hidden="1" customHeight="1" x14ac:dyDescent="0.2"/>
    <row r="1077" ht="14.25" hidden="1" customHeight="1" x14ac:dyDescent="0.2"/>
    <row r="1078" ht="14.25" hidden="1" customHeight="1" x14ac:dyDescent="0.2"/>
    <row r="1079" ht="14.25" hidden="1" customHeight="1" x14ac:dyDescent="0.2"/>
    <row r="1080" ht="14.25" hidden="1" customHeight="1" x14ac:dyDescent="0.2"/>
    <row r="1081" ht="14.25" hidden="1" customHeight="1" x14ac:dyDescent="0.2"/>
    <row r="1082" ht="14.25" hidden="1" customHeight="1" x14ac:dyDescent="0.2"/>
    <row r="1083" ht="14.25" hidden="1" customHeight="1" x14ac:dyDescent="0.2"/>
    <row r="1084" ht="14.25" hidden="1" customHeight="1" x14ac:dyDescent="0.2"/>
    <row r="1085" ht="14.25" hidden="1" customHeight="1" x14ac:dyDescent="0.2"/>
    <row r="1086" ht="14.25" hidden="1" customHeight="1" x14ac:dyDescent="0.2"/>
    <row r="1087" ht="14.25" hidden="1" customHeight="1" x14ac:dyDescent="0.2"/>
    <row r="1088" ht="14.25" hidden="1" customHeight="1" x14ac:dyDescent="0.2"/>
    <row r="1089" ht="14.25" hidden="1" customHeight="1" x14ac:dyDescent="0.2"/>
    <row r="1090" ht="14.25" hidden="1" customHeight="1" x14ac:dyDescent="0.2"/>
    <row r="1091" ht="14.25" hidden="1" customHeight="1" x14ac:dyDescent="0.2"/>
    <row r="1092" ht="14.25" hidden="1" customHeight="1" x14ac:dyDescent="0.2"/>
    <row r="1093" ht="14.25" hidden="1" customHeight="1" x14ac:dyDescent="0.2"/>
    <row r="1094" ht="14.25" hidden="1" customHeight="1" x14ac:dyDescent="0.2"/>
    <row r="1095" ht="14.25" hidden="1" customHeight="1" x14ac:dyDescent="0.2"/>
    <row r="1096" ht="14.25" hidden="1" customHeight="1" x14ac:dyDescent="0.2"/>
    <row r="1097" ht="14.25" hidden="1" customHeight="1" x14ac:dyDescent="0.2"/>
    <row r="1098" ht="14.25" hidden="1" customHeight="1" x14ac:dyDescent="0.2"/>
    <row r="1099" ht="14.25" hidden="1" customHeight="1" x14ac:dyDescent="0.2"/>
    <row r="1100" ht="14.25" hidden="1" customHeight="1" x14ac:dyDescent="0.2"/>
    <row r="1101" ht="14.25" hidden="1" customHeight="1" x14ac:dyDescent="0.2"/>
    <row r="1102" ht="14.25" hidden="1" customHeight="1" x14ac:dyDescent="0.2"/>
    <row r="1103" ht="14.25" hidden="1" customHeight="1" x14ac:dyDescent="0.2"/>
    <row r="1104" ht="14.25" hidden="1" customHeight="1" x14ac:dyDescent="0.2"/>
    <row r="1105" ht="14.25" hidden="1" customHeight="1" x14ac:dyDescent="0.2"/>
    <row r="1106" ht="14.25" hidden="1" customHeight="1" x14ac:dyDescent="0.2"/>
    <row r="1107" ht="14.25" hidden="1" customHeight="1" x14ac:dyDescent="0.2"/>
    <row r="1108" ht="14.25" hidden="1" customHeight="1" x14ac:dyDescent="0.2"/>
    <row r="1109" ht="14.25" hidden="1" customHeight="1" x14ac:dyDescent="0.2"/>
    <row r="1110" ht="14.25" hidden="1" customHeight="1" x14ac:dyDescent="0.2"/>
    <row r="1111" ht="14.25" hidden="1" customHeight="1" x14ac:dyDescent="0.2"/>
    <row r="1112" ht="14.25" hidden="1" customHeight="1" x14ac:dyDescent="0.2"/>
    <row r="1113" ht="14.25" hidden="1" customHeight="1" x14ac:dyDescent="0.2"/>
    <row r="1114" ht="14.25" hidden="1" customHeight="1" x14ac:dyDescent="0.2"/>
    <row r="1115" ht="14.25" hidden="1" customHeight="1" x14ac:dyDescent="0.2"/>
    <row r="1116" ht="14.25" hidden="1" customHeight="1" x14ac:dyDescent="0.2"/>
    <row r="1117" ht="14.25" hidden="1" customHeight="1" x14ac:dyDescent="0.2"/>
    <row r="1118" ht="14.25" hidden="1" customHeight="1" x14ac:dyDescent="0.2"/>
    <row r="1119" ht="14.25" hidden="1" customHeight="1" x14ac:dyDescent="0.2"/>
    <row r="1120" ht="14.25" hidden="1" customHeight="1" x14ac:dyDescent="0.2"/>
    <row r="1121" ht="14.25" hidden="1" customHeight="1" x14ac:dyDescent="0.2"/>
    <row r="1122" ht="14.25" hidden="1" customHeight="1" x14ac:dyDescent="0.2"/>
    <row r="1123" ht="14.25" hidden="1" customHeight="1" x14ac:dyDescent="0.2"/>
    <row r="1124" ht="14.25" hidden="1" customHeight="1" x14ac:dyDescent="0.2"/>
    <row r="1125" ht="14.25" hidden="1" customHeight="1" x14ac:dyDescent="0.2"/>
    <row r="1126" ht="14.25" hidden="1" customHeight="1" x14ac:dyDescent="0.2"/>
    <row r="1127" ht="14.25" hidden="1" customHeight="1" x14ac:dyDescent="0.2"/>
    <row r="1128" ht="14.25" hidden="1" customHeight="1" x14ac:dyDescent="0.2"/>
    <row r="1129" ht="14.25" hidden="1" customHeight="1" x14ac:dyDescent="0.2"/>
    <row r="1130" ht="14.25" hidden="1" customHeight="1" x14ac:dyDescent="0.2"/>
    <row r="1131" ht="14.25" hidden="1" customHeight="1" x14ac:dyDescent="0.2"/>
    <row r="1132" ht="14.25" hidden="1" customHeight="1" x14ac:dyDescent="0.2"/>
    <row r="1133" ht="14.25" hidden="1" customHeight="1" x14ac:dyDescent="0.2"/>
    <row r="1134" ht="14.25" hidden="1" customHeight="1" x14ac:dyDescent="0.2"/>
    <row r="1135" ht="14.25" hidden="1" customHeight="1" x14ac:dyDescent="0.2"/>
    <row r="1136" ht="14.25" hidden="1" customHeight="1" x14ac:dyDescent="0.2"/>
    <row r="1137" ht="14.25" hidden="1" customHeight="1" x14ac:dyDescent="0.2"/>
    <row r="1138" ht="14.25" hidden="1" customHeight="1" x14ac:dyDescent="0.2"/>
    <row r="1139" ht="14.25" hidden="1" customHeight="1" x14ac:dyDescent="0.2"/>
    <row r="1140" ht="14.25" hidden="1" customHeight="1" x14ac:dyDescent="0.2"/>
    <row r="1141" ht="14.25" hidden="1" customHeight="1" x14ac:dyDescent="0.2"/>
    <row r="1142" ht="14.25" hidden="1" customHeight="1" x14ac:dyDescent="0.2"/>
    <row r="1143" ht="14.25" hidden="1" customHeight="1" x14ac:dyDescent="0.2"/>
    <row r="1144" ht="14.25" hidden="1" customHeight="1" x14ac:dyDescent="0.2"/>
    <row r="1145" ht="14.25" hidden="1" customHeight="1" x14ac:dyDescent="0.2"/>
    <row r="1146" ht="14.25" hidden="1" customHeight="1" x14ac:dyDescent="0.2"/>
    <row r="1147" ht="14.25" hidden="1" customHeight="1" x14ac:dyDescent="0.2"/>
    <row r="1148" ht="14.25" hidden="1" customHeight="1" x14ac:dyDescent="0.2"/>
    <row r="1149" ht="14.25" hidden="1" customHeight="1" x14ac:dyDescent="0.2"/>
    <row r="1150" ht="14.25" hidden="1" customHeight="1" x14ac:dyDescent="0.2"/>
    <row r="1151" ht="14.25" hidden="1" customHeight="1" x14ac:dyDescent="0.2"/>
    <row r="1152" ht="14.25" hidden="1" customHeight="1" x14ac:dyDescent="0.2"/>
    <row r="1153" ht="14.25" hidden="1" customHeight="1" x14ac:dyDescent="0.2"/>
    <row r="1154" ht="14.25" hidden="1" customHeight="1" x14ac:dyDescent="0.2"/>
    <row r="1155" ht="14.25" hidden="1" customHeight="1" x14ac:dyDescent="0.2"/>
    <row r="1156" ht="14.25" hidden="1" customHeight="1" x14ac:dyDescent="0.2"/>
    <row r="1157" ht="14.25" hidden="1" customHeight="1" x14ac:dyDescent="0.2"/>
    <row r="1158" ht="14.25" hidden="1" customHeight="1" x14ac:dyDescent="0.2"/>
    <row r="1159" ht="14.25" hidden="1" customHeight="1" x14ac:dyDescent="0.2"/>
    <row r="1160" ht="14.25" hidden="1" customHeight="1" x14ac:dyDescent="0.2"/>
    <row r="1161" ht="14.25" hidden="1" customHeight="1" x14ac:dyDescent="0.2"/>
    <row r="1162" ht="14.25" hidden="1" customHeight="1" x14ac:dyDescent="0.2"/>
    <row r="1163" ht="14.25" hidden="1" customHeight="1" x14ac:dyDescent="0.2"/>
    <row r="1164" ht="14.25" hidden="1" customHeight="1" x14ac:dyDescent="0.2"/>
    <row r="1165" ht="14.25" hidden="1" customHeight="1" x14ac:dyDescent="0.2"/>
    <row r="1166" ht="14.25" hidden="1" customHeight="1" x14ac:dyDescent="0.2"/>
    <row r="1167" ht="14.25" hidden="1" customHeight="1" x14ac:dyDescent="0.2"/>
    <row r="1168" ht="14.25" hidden="1" customHeight="1" x14ac:dyDescent="0.2"/>
    <row r="1169" ht="14.25" hidden="1" customHeight="1" x14ac:dyDescent="0.2"/>
    <row r="1170" ht="14.25" hidden="1" customHeight="1" x14ac:dyDescent="0.2"/>
    <row r="1171" ht="14.25" hidden="1" customHeight="1" x14ac:dyDescent="0.2"/>
    <row r="1172" ht="14.25" hidden="1" customHeight="1" x14ac:dyDescent="0.2"/>
    <row r="1173" ht="14.25" hidden="1" customHeight="1" x14ac:dyDescent="0.2"/>
    <row r="1174" ht="14.25" hidden="1" customHeight="1" x14ac:dyDescent="0.2"/>
    <row r="1175" ht="14.25" hidden="1" customHeight="1" x14ac:dyDescent="0.2"/>
    <row r="1176" ht="14.25" hidden="1" customHeight="1" x14ac:dyDescent="0.2"/>
    <row r="1177" ht="14.25" hidden="1" customHeight="1" x14ac:dyDescent="0.2"/>
    <row r="1178" ht="14.25" hidden="1" customHeight="1" x14ac:dyDescent="0.2"/>
    <row r="1179" ht="14.25" hidden="1" customHeight="1" x14ac:dyDescent="0.2"/>
    <row r="1180" ht="14.25" hidden="1" customHeight="1" x14ac:dyDescent="0.2"/>
    <row r="1181" ht="14.25" hidden="1" customHeight="1" x14ac:dyDescent="0.2"/>
    <row r="1182" ht="14.25" hidden="1" customHeight="1" x14ac:dyDescent="0.2"/>
    <row r="1183" ht="14.25" hidden="1" customHeight="1" x14ac:dyDescent="0.2"/>
    <row r="1184" ht="14.25" hidden="1" customHeight="1" x14ac:dyDescent="0.2"/>
    <row r="1185" ht="14.25" hidden="1" customHeight="1" x14ac:dyDescent="0.2"/>
    <row r="1186" ht="14.25" hidden="1" customHeight="1" x14ac:dyDescent="0.2"/>
    <row r="1187" ht="14.25" hidden="1" customHeight="1" x14ac:dyDescent="0.2"/>
    <row r="1188" ht="14.25" hidden="1" customHeight="1" x14ac:dyDescent="0.2"/>
    <row r="1189" ht="14.25" hidden="1" customHeight="1" x14ac:dyDescent="0.2"/>
    <row r="1190" ht="14.25" hidden="1" customHeight="1" x14ac:dyDescent="0.2"/>
    <row r="1191" ht="14.25" hidden="1" customHeight="1" x14ac:dyDescent="0.2"/>
    <row r="1192" ht="14.25" hidden="1" customHeight="1" x14ac:dyDescent="0.2"/>
    <row r="1193" ht="14.25" hidden="1" customHeight="1" x14ac:dyDescent="0.2"/>
    <row r="1194" ht="14.25" hidden="1" customHeight="1" x14ac:dyDescent="0.2"/>
    <row r="1195" ht="14.25" hidden="1" customHeight="1" x14ac:dyDescent="0.2"/>
    <row r="1196" ht="14.25" hidden="1" customHeight="1" x14ac:dyDescent="0.2"/>
    <row r="1197" ht="14.25" hidden="1" customHeight="1" x14ac:dyDescent="0.2"/>
    <row r="1198" ht="14.25" hidden="1" customHeight="1" x14ac:dyDescent="0.2"/>
    <row r="1199" ht="14.25" hidden="1" customHeight="1" x14ac:dyDescent="0.2"/>
    <row r="1200" ht="14.25" hidden="1" customHeight="1" x14ac:dyDescent="0.2"/>
    <row r="1201" ht="14.25" hidden="1" customHeight="1" x14ac:dyDescent="0.2"/>
    <row r="1202" ht="14.25" hidden="1" customHeight="1" x14ac:dyDescent="0.2"/>
    <row r="1203" ht="14.25" hidden="1" customHeight="1" x14ac:dyDescent="0.2"/>
    <row r="1204" ht="14.25" hidden="1" customHeight="1" x14ac:dyDescent="0.2"/>
    <row r="1205" ht="14.25" hidden="1" customHeight="1" x14ac:dyDescent="0.2"/>
    <row r="1206" ht="14.25" hidden="1" customHeight="1" x14ac:dyDescent="0.2"/>
    <row r="1207" ht="14.25" hidden="1" customHeight="1" x14ac:dyDescent="0.2"/>
    <row r="1208" ht="14.25" hidden="1" customHeight="1" x14ac:dyDescent="0.2"/>
    <row r="1209" ht="14.25" hidden="1" customHeight="1" x14ac:dyDescent="0.2"/>
    <row r="1210" ht="14.25" hidden="1" customHeight="1" x14ac:dyDescent="0.2"/>
    <row r="1211" ht="14.25" hidden="1" customHeight="1" x14ac:dyDescent="0.2"/>
    <row r="1212" ht="14.25" hidden="1" customHeight="1" x14ac:dyDescent="0.2"/>
    <row r="1213" ht="14.25" hidden="1" customHeight="1" x14ac:dyDescent="0.2"/>
    <row r="1214" ht="14.25" hidden="1" customHeight="1" x14ac:dyDescent="0.2"/>
    <row r="1215" ht="14.25" hidden="1" customHeight="1" x14ac:dyDescent="0.2"/>
    <row r="1216" ht="14.25" hidden="1" customHeight="1" x14ac:dyDescent="0.2"/>
    <row r="1217" ht="14.25" hidden="1" customHeight="1" x14ac:dyDescent="0.2"/>
    <row r="1218" ht="14.25" hidden="1" customHeight="1" x14ac:dyDescent="0.2"/>
    <row r="1219" ht="14.25" hidden="1" customHeight="1" x14ac:dyDescent="0.2"/>
    <row r="1220" ht="14.25" hidden="1" customHeight="1" x14ac:dyDescent="0.2"/>
    <row r="1221" ht="14.25" hidden="1" customHeight="1" x14ac:dyDescent="0.2"/>
    <row r="1222" ht="14.25" hidden="1" customHeight="1" x14ac:dyDescent="0.2"/>
    <row r="1223" ht="14.25" hidden="1" customHeight="1" x14ac:dyDescent="0.2"/>
    <row r="1224" ht="14.25" hidden="1" customHeight="1" x14ac:dyDescent="0.2"/>
    <row r="1225" ht="14.25" hidden="1" customHeight="1" x14ac:dyDescent="0.2"/>
    <row r="1226" ht="14.25" hidden="1" customHeight="1" x14ac:dyDescent="0.2"/>
    <row r="1227" ht="14.25" hidden="1" customHeight="1" x14ac:dyDescent="0.2"/>
    <row r="1228" ht="14.25" hidden="1" customHeight="1" x14ac:dyDescent="0.2"/>
    <row r="1229" ht="14.25" hidden="1" customHeight="1" x14ac:dyDescent="0.2"/>
    <row r="1230" ht="14.25" hidden="1" customHeight="1" x14ac:dyDescent="0.2"/>
    <row r="1231" ht="14.25" hidden="1" customHeight="1" x14ac:dyDescent="0.2"/>
    <row r="1232" ht="14.25" hidden="1" customHeight="1" x14ac:dyDescent="0.2"/>
    <row r="1233" ht="14.25" hidden="1" customHeight="1" x14ac:dyDescent="0.2"/>
    <row r="1234" ht="14.25" hidden="1" customHeight="1" x14ac:dyDescent="0.2"/>
    <row r="1235" ht="14.25" hidden="1" customHeight="1" x14ac:dyDescent="0.2"/>
    <row r="1236" ht="14.25" hidden="1" customHeight="1" x14ac:dyDescent="0.2"/>
    <row r="1237" ht="14.25" hidden="1" customHeight="1" x14ac:dyDescent="0.2"/>
    <row r="1238" ht="14.25" hidden="1" customHeight="1" x14ac:dyDescent="0.2"/>
    <row r="1239" ht="14.25" hidden="1" customHeight="1" x14ac:dyDescent="0.2"/>
    <row r="1240" ht="14.25" hidden="1" customHeight="1" x14ac:dyDescent="0.2"/>
    <row r="1241" ht="14.25" hidden="1" customHeight="1" x14ac:dyDescent="0.2"/>
    <row r="1242" ht="14.25" hidden="1" customHeight="1" x14ac:dyDescent="0.2"/>
    <row r="1243" ht="14.25" hidden="1" customHeight="1" x14ac:dyDescent="0.2"/>
    <row r="1244" ht="14.25" hidden="1" customHeight="1" x14ac:dyDescent="0.2"/>
    <row r="1245" ht="14.25" hidden="1" customHeight="1" x14ac:dyDescent="0.2"/>
    <row r="1246" ht="14.25" hidden="1" customHeight="1" x14ac:dyDescent="0.2"/>
    <row r="1247" ht="14.25" hidden="1" customHeight="1" x14ac:dyDescent="0.2"/>
    <row r="1248" ht="14.25" hidden="1" customHeight="1" x14ac:dyDescent="0.2"/>
    <row r="1249" ht="14.25" hidden="1" customHeight="1" x14ac:dyDescent="0.2"/>
    <row r="1250" ht="14.25" hidden="1" customHeight="1" x14ac:dyDescent="0.2"/>
    <row r="1251" ht="14.25" hidden="1" customHeight="1" x14ac:dyDescent="0.2"/>
    <row r="1252" ht="14.25" hidden="1" customHeight="1" x14ac:dyDescent="0.2"/>
    <row r="1253" ht="14.25" hidden="1" customHeight="1" x14ac:dyDescent="0.2"/>
    <row r="1254" ht="14.25" hidden="1" customHeight="1" x14ac:dyDescent="0.2"/>
    <row r="1255" ht="14.25" hidden="1" customHeight="1" x14ac:dyDescent="0.2"/>
    <row r="1256" ht="14.25" hidden="1" customHeight="1" x14ac:dyDescent="0.2"/>
    <row r="1257" ht="14.25" hidden="1" customHeight="1" x14ac:dyDescent="0.2"/>
    <row r="1258" ht="14.25" hidden="1" customHeight="1" x14ac:dyDescent="0.2"/>
    <row r="1259" ht="14.25" hidden="1" customHeight="1" x14ac:dyDescent="0.2"/>
    <row r="1260" ht="14.25" hidden="1" customHeight="1" x14ac:dyDescent="0.2"/>
    <row r="1261" ht="14.25" hidden="1" customHeight="1" x14ac:dyDescent="0.2"/>
    <row r="1262" ht="14.25" hidden="1" customHeight="1" x14ac:dyDescent="0.2"/>
    <row r="1263" ht="14.25" hidden="1" customHeight="1" x14ac:dyDescent="0.2"/>
    <row r="1264" ht="14.25" hidden="1" customHeight="1" x14ac:dyDescent="0.2"/>
    <row r="1265" ht="14.25" hidden="1" customHeight="1" x14ac:dyDescent="0.2"/>
    <row r="1266" ht="14.25" hidden="1" customHeight="1" x14ac:dyDescent="0.2"/>
    <row r="1267" ht="14.25" hidden="1" customHeight="1" x14ac:dyDescent="0.2"/>
    <row r="1268" ht="14.25" hidden="1" customHeight="1" x14ac:dyDescent="0.2"/>
    <row r="1269" ht="14.25" hidden="1" customHeight="1" x14ac:dyDescent="0.2"/>
    <row r="1270" ht="14.25" hidden="1" customHeight="1" x14ac:dyDescent="0.2"/>
    <row r="1271" ht="14.25" hidden="1" customHeight="1" x14ac:dyDescent="0.2"/>
    <row r="1272" ht="14.25" hidden="1" customHeight="1" x14ac:dyDescent="0.2"/>
    <row r="1273" ht="14.25" hidden="1" customHeight="1" x14ac:dyDescent="0.2"/>
    <row r="1274" ht="14.25" hidden="1" customHeight="1" x14ac:dyDescent="0.2"/>
    <row r="1275" ht="14.25" hidden="1" customHeight="1" x14ac:dyDescent="0.2"/>
    <row r="1276" ht="14.25" hidden="1" customHeight="1" x14ac:dyDescent="0.2"/>
    <row r="1277" ht="14.25" hidden="1" customHeight="1" x14ac:dyDescent="0.2"/>
    <row r="1278" ht="14.25" hidden="1" customHeight="1" x14ac:dyDescent="0.2"/>
    <row r="1279" ht="14.25" hidden="1" customHeight="1" x14ac:dyDescent="0.2"/>
    <row r="1280" ht="14.25" hidden="1" customHeight="1" x14ac:dyDescent="0.2"/>
    <row r="1281" ht="14.25" hidden="1" customHeight="1" x14ac:dyDescent="0.2"/>
    <row r="1282" ht="14.25" hidden="1" customHeight="1" x14ac:dyDescent="0.2"/>
    <row r="1283" ht="14.25" hidden="1" customHeight="1" x14ac:dyDescent="0.2"/>
    <row r="1284" ht="14.25" hidden="1" customHeight="1" x14ac:dyDescent="0.2"/>
    <row r="1285" ht="14.25" hidden="1" customHeight="1" x14ac:dyDescent="0.2"/>
    <row r="1286" ht="14.25" hidden="1" customHeight="1" x14ac:dyDescent="0.2"/>
    <row r="1287" ht="14.25" hidden="1" customHeight="1" x14ac:dyDescent="0.2"/>
    <row r="1288" ht="14.25" hidden="1" customHeight="1" x14ac:dyDescent="0.2"/>
    <row r="1289" ht="14.25" hidden="1" customHeight="1" x14ac:dyDescent="0.2"/>
    <row r="1290" ht="14.25" hidden="1" customHeight="1" x14ac:dyDescent="0.2"/>
    <row r="1291" ht="14.25" hidden="1" customHeight="1" x14ac:dyDescent="0.2"/>
    <row r="1292" ht="14.25" hidden="1" customHeight="1" x14ac:dyDescent="0.2"/>
    <row r="1293" ht="14.25" hidden="1" customHeight="1" x14ac:dyDescent="0.2"/>
    <row r="1294" ht="14.25" hidden="1" customHeight="1" x14ac:dyDescent="0.2"/>
    <row r="1295" ht="14.25" hidden="1" customHeight="1" x14ac:dyDescent="0.2"/>
    <row r="1296" ht="14.25" hidden="1" customHeight="1" x14ac:dyDescent="0.2"/>
    <row r="1297" ht="14.25" hidden="1" customHeight="1" x14ac:dyDescent="0.2"/>
    <row r="1298" ht="14.25" hidden="1" customHeight="1" x14ac:dyDescent="0.2"/>
    <row r="1299" ht="14.25" hidden="1" customHeight="1" x14ac:dyDescent="0.2"/>
    <row r="1300" ht="14.25" hidden="1" customHeight="1" x14ac:dyDescent="0.2"/>
    <row r="1301" ht="14.25" hidden="1" customHeight="1" x14ac:dyDescent="0.2"/>
    <row r="1302" ht="14.25" hidden="1" customHeight="1" x14ac:dyDescent="0.2"/>
    <row r="1303" ht="14.25" hidden="1" customHeight="1" x14ac:dyDescent="0.2"/>
    <row r="1304" ht="14.25" hidden="1" customHeight="1" x14ac:dyDescent="0.2"/>
    <row r="1305" ht="14.25" hidden="1" customHeight="1" x14ac:dyDescent="0.2"/>
    <row r="1306" ht="14.25" hidden="1" customHeight="1" x14ac:dyDescent="0.2"/>
    <row r="1307" ht="14.25" hidden="1" customHeight="1" x14ac:dyDescent="0.2"/>
    <row r="1308" ht="14.25" hidden="1" customHeight="1" x14ac:dyDescent="0.2"/>
    <row r="1309" ht="14.25" hidden="1" customHeight="1" x14ac:dyDescent="0.2"/>
    <row r="1310" ht="14.25" hidden="1" customHeight="1" x14ac:dyDescent="0.2"/>
    <row r="1311" ht="14.25" hidden="1" customHeight="1" x14ac:dyDescent="0.2"/>
    <row r="1312" ht="14.25" hidden="1" customHeight="1" x14ac:dyDescent="0.2"/>
    <row r="1313" ht="14.25" hidden="1" customHeight="1" x14ac:dyDescent="0.2"/>
    <row r="1314" ht="14.25" hidden="1" customHeight="1" x14ac:dyDescent="0.2"/>
    <row r="1315" ht="14.25" hidden="1" customHeight="1" x14ac:dyDescent="0.2"/>
    <row r="1316" ht="14.25" hidden="1" customHeight="1" x14ac:dyDescent="0.2"/>
    <row r="1317" ht="14.25" hidden="1" customHeight="1" x14ac:dyDescent="0.2"/>
    <row r="1318" ht="14.25" hidden="1" customHeight="1" x14ac:dyDescent="0.2"/>
    <row r="1319" ht="14.25" hidden="1" customHeight="1" x14ac:dyDescent="0.2"/>
    <row r="1320" ht="14.25" hidden="1" customHeight="1" x14ac:dyDescent="0.2"/>
    <row r="1321" ht="14.25" hidden="1" customHeight="1" x14ac:dyDescent="0.2"/>
    <row r="1322" ht="14.25" hidden="1" customHeight="1" x14ac:dyDescent="0.2"/>
    <row r="1323" ht="14.25" hidden="1" customHeight="1" x14ac:dyDescent="0.2"/>
    <row r="1324" ht="14.25" hidden="1" customHeight="1" x14ac:dyDescent="0.2"/>
    <row r="1325" ht="14.25" hidden="1" customHeight="1" x14ac:dyDescent="0.2"/>
    <row r="1326" ht="14.25" hidden="1" customHeight="1" x14ac:dyDescent="0.2"/>
    <row r="1327" ht="14.25" hidden="1" customHeight="1" x14ac:dyDescent="0.2"/>
    <row r="1328" ht="14.25" hidden="1" customHeight="1" x14ac:dyDescent="0.2"/>
    <row r="1329" ht="14.25" hidden="1" customHeight="1" x14ac:dyDescent="0.2"/>
    <row r="1330" ht="14.25" hidden="1" customHeight="1" x14ac:dyDescent="0.2"/>
    <row r="1331" ht="14.25" hidden="1" customHeight="1" x14ac:dyDescent="0.2"/>
    <row r="1332" ht="14.25" hidden="1" customHeight="1" x14ac:dyDescent="0.2"/>
    <row r="1333" ht="14.25" hidden="1" customHeight="1" x14ac:dyDescent="0.2"/>
    <row r="1334" ht="14.25" hidden="1" customHeight="1" x14ac:dyDescent="0.2"/>
    <row r="1335" ht="14.25" hidden="1" customHeight="1" x14ac:dyDescent="0.2"/>
    <row r="1336" ht="14.25" hidden="1" customHeight="1" x14ac:dyDescent="0.2"/>
    <row r="1337" ht="14.25" hidden="1" customHeight="1" x14ac:dyDescent="0.2"/>
    <row r="1338" ht="14.25" hidden="1" customHeight="1" x14ac:dyDescent="0.2"/>
    <row r="1339" ht="14.25" hidden="1" customHeight="1" x14ac:dyDescent="0.2"/>
    <row r="1340" ht="14.25" hidden="1" customHeight="1" x14ac:dyDescent="0.2"/>
    <row r="1341" ht="14.25" hidden="1" customHeight="1" x14ac:dyDescent="0.2"/>
    <row r="1342" ht="14.25" hidden="1" customHeight="1" x14ac:dyDescent="0.2"/>
    <row r="1343" ht="14.25" hidden="1" customHeight="1" x14ac:dyDescent="0.2"/>
    <row r="1344" ht="14.25" hidden="1" customHeight="1" x14ac:dyDescent="0.2"/>
    <row r="1345" ht="14.25" hidden="1" customHeight="1" x14ac:dyDescent="0.2"/>
    <row r="1346" ht="14.25" hidden="1" customHeight="1" x14ac:dyDescent="0.2"/>
    <row r="1347" ht="14.25" hidden="1" customHeight="1" x14ac:dyDescent="0.2"/>
    <row r="1348" ht="14.25" hidden="1" customHeight="1" x14ac:dyDescent="0.2"/>
    <row r="1349" ht="14.25" hidden="1" customHeight="1" x14ac:dyDescent="0.2"/>
    <row r="1350" ht="14.25" hidden="1" customHeight="1" x14ac:dyDescent="0.2"/>
    <row r="1351" ht="14.25" hidden="1" customHeight="1" x14ac:dyDescent="0.2"/>
    <row r="1352" ht="14.25" hidden="1" customHeight="1" x14ac:dyDescent="0.2"/>
    <row r="1353" ht="14.25" hidden="1" customHeight="1" x14ac:dyDescent="0.2"/>
    <row r="1354" ht="14.25" hidden="1" customHeight="1" x14ac:dyDescent="0.2"/>
    <row r="1355" ht="14.25" hidden="1" customHeight="1" x14ac:dyDescent="0.2"/>
    <row r="1356" ht="14.25" hidden="1" customHeight="1" x14ac:dyDescent="0.2"/>
    <row r="1357" ht="14.25" hidden="1" customHeight="1" x14ac:dyDescent="0.2"/>
    <row r="1358" ht="14.25" hidden="1" customHeight="1" x14ac:dyDescent="0.2"/>
    <row r="1359" ht="14.25" hidden="1" customHeight="1" x14ac:dyDescent="0.2"/>
    <row r="1360" ht="14.25" hidden="1" customHeight="1" x14ac:dyDescent="0.2"/>
    <row r="1361" ht="14.25" hidden="1" customHeight="1" x14ac:dyDescent="0.2"/>
    <row r="1362" ht="14.25" hidden="1" customHeight="1" x14ac:dyDescent="0.2"/>
    <row r="1363" ht="14.25" hidden="1" customHeight="1" x14ac:dyDescent="0.2"/>
    <row r="1364" ht="14.25" hidden="1" customHeight="1" x14ac:dyDescent="0.2"/>
    <row r="1365" ht="14.25" hidden="1" customHeight="1" x14ac:dyDescent="0.2"/>
    <row r="1366" ht="14.25" hidden="1" customHeight="1" x14ac:dyDescent="0.2"/>
    <row r="1367" ht="14.25" hidden="1" customHeight="1" x14ac:dyDescent="0.2"/>
    <row r="1368" ht="14.25" hidden="1" customHeight="1" x14ac:dyDescent="0.2"/>
    <row r="1369" ht="14.25" hidden="1" customHeight="1" x14ac:dyDescent="0.2"/>
    <row r="1370" ht="14.25" hidden="1" customHeight="1" x14ac:dyDescent="0.2"/>
    <row r="1371" ht="14.25" hidden="1" customHeight="1" x14ac:dyDescent="0.2"/>
    <row r="1372" ht="14.25" hidden="1" customHeight="1" x14ac:dyDescent="0.2"/>
    <row r="1373" ht="14.25" hidden="1" customHeight="1" x14ac:dyDescent="0.2"/>
    <row r="1374" ht="14.25" hidden="1" customHeight="1" x14ac:dyDescent="0.2"/>
    <row r="1375" ht="14.25" hidden="1" customHeight="1" x14ac:dyDescent="0.2"/>
    <row r="1376" ht="14.25" hidden="1" customHeight="1" x14ac:dyDescent="0.2"/>
    <row r="1377" ht="14.25" hidden="1" customHeight="1" x14ac:dyDescent="0.2"/>
    <row r="1378" ht="14.25" hidden="1" customHeight="1" x14ac:dyDescent="0.2"/>
    <row r="1379" ht="14.25" hidden="1" customHeight="1" x14ac:dyDescent="0.2"/>
    <row r="1380" ht="14.25" hidden="1" customHeight="1" x14ac:dyDescent="0.2"/>
    <row r="1381" ht="14.25" hidden="1" customHeight="1" x14ac:dyDescent="0.2"/>
    <row r="1382" ht="14.25" hidden="1" customHeight="1" x14ac:dyDescent="0.2"/>
    <row r="1383" ht="14.25" hidden="1" customHeight="1" x14ac:dyDescent="0.2"/>
    <row r="1384" ht="14.25" hidden="1" customHeight="1" x14ac:dyDescent="0.2"/>
    <row r="1385" ht="14.25" hidden="1" customHeight="1" x14ac:dyDescent="0.2"/>
    <row r="1386" ht="14.25" hidden="1" customHeight="1" x14ac:dyDescent="0.2"/>
    <row r="1387" ht="14.25" hidden="1" customHeight="1" x14ac:dyDescent="0.2"/>
    <row r="1388" ht="14.25" hidden="1" customHeight="1" x14ac:dyDescent="0.2"/>
    <row r="1389" ht="14.25" hidden="1" customHeight="1" x14ac:dyDescent="0.2"/>
    <row r="1390" ht="14.25" hidden="1" customHeight="1" x14ac:dyDescent="0.2"/>
    <row r="1391" ht="14.25" hidden="1" customHeight="1" x14ac:dyDescent="0.2"/>
    <row r="1392" ht="14.25" hidden="1" customHeight="1" x14ac:dyDescent="0.2"/>
    <row r="1393" ht="14.25" hidden="1" customHeight="1" x14ac:dyDescent="0.2"/>
    <row r="1394" ht="14.25" hidden="1" customHeight="1" x14ac:dyDescent="0.2"/>
    <row r="1395" ht="14.25" hidden="1" customHeight="1" x14ac:dyDescent="0.2"/>
    <row r="1396" ht="14.25" hidden="1" customHeight="1" x14ac:dyDescent="0.2"/>
    <row r="1397" ht="14.25" hidden="1" customHeight="1" x14ac:dyDescent="0.2"/>
    <row r="1398" ht="14.25" hidden="1" customHeight="1" x14ac:dyDescent="0.2"/>
    <row r="1399" ht="14.25" hidden="1" customHeight="1" x14ac:dyDescent="0.2"/>
    <row r="1400" ht="14.25" hidden="1" customHeight="1" x14ac:dyDescent="0.2"/>
    <row r="1401" ht="14.25" hidden="1" customHeight="1" x14ac:dyDescent="0.2"/>
    <row r="1402" ht="14.25" hidden="1" customHeight="1" x14ac:dyDescent="0.2"/>
    <row r="1403" ht="14.25" hidden="1" customHeight="1" x14ac:dyDescent="0.2"/>
    <row r="1404" ht="14.25" hidden="1" customHeight="1" x14ac:dyDescent="0.2"/>
    <row r="1405" ht="14.25" hidden="1" customHeight="1" x14ac:dyDescent="0.2"/>
    <row r="1406" ht="14.25" hidden="1" customHeight="1" x14ac:dyDescent="0.2"/>
    <row r="1407" ht="14.25" hidden="1" customHeight="1" x14ac:dyDescent="0.2"/>
    <row r="1408" ht="14.25" hidden="1" customHeight="1" x14ac:dyDescent="0.2"/>
    <row r="1409" ht="14.25" hidden="1" customHeight="1" x14ac:dyDescent="0.2"/>
    <row r="1410" ht="14.25" hidden="1" customHeight="1" x14ac:dyDescent="0.2"/>
    <row r="1411" ht="14.25" hidden="1" customHeight="1" x14ac:dyDescent="0.2"/>
    <row r="1412" ht="14.25" hidden="1" customHeight="1" x14ac:dyDescent="0.2"/>
    <row r="1413" ht="14.25" hidden="1" customHeight="1" x14ac:dyDescent="0.2"/>
    <row r="1414" ht="14.25" hidden="1" customHeight="1" x14ac:dyDescent="0.2"/>
    <row r="1415" ht="14.25" hidden="1" customHeight="1" x14ac:dyDescent="0.2"/>
    <row r="1416" ht="14.25" hidden="1" customHeight="1" x14ac:dyDescent="0.2"/>
    <row r="1417" ht="14.25" hidden="1" customHeight="1" x14ac:dyDescent="0.2"/>
    <row r="1418" ht="14.25" hidden="1" customHeight="1" x14ac:dyDescent="0.2"/>
    <row r="1419" ht="14.25" hidden="1" customHeight="1" x14ac:dyDescent="0.2"/>
    <row r="1420" ht="14.25" hidden="1" customHeight="1" x14ac:dyDescent="0.2"/>
    <row r="1421" ht="14.25" hidden="1" customHeight="1" x14ac:dyDescent="0.2"/>
    <row r="1422" ht="14.25" hidden="1" customHeight="1" x14ac:dyDescent="0.2"/>
    <row r="1423" ht="14.25" hidden="1" customHeight="1" x14ac:dyDescent="0.2"/>
    <row r="1424" ht="14.25" hidden="1" customHeight="1" x14ac:dyDescent="0.2"/>
    <row r="1425" ht="14.25" hidden="1" customHeight="1" x14ac:dyDescent="0.2"/>
    <row r="1426" ht="14.25" hidden="1" customHeight="1" x14ac:dyDescent="0.2"/>
    <row r="1427" ht="14.25" hidden="1" customHeight="1" x14ac:dyDescent="0.2"/>
    <row r="1428" ht="14.25" hidden="1" customHeight="1" x14ac:dyDescent="0.2"/>
    <row r="1429" ht="14.25" hidden="1" customHeight="1" x14ac:dyDescent="0.2"/>
    <row r="1430" ht="14.25" hidden="1" customHeight="1" x14ac:dyDescent="0.2"/>
    <row r="1431" ht="14.25" hidden="1" customHeight="1" x14ac:dyDescent="0.2"/>
    <row r="1432" ht="14.25" hidden="1" customHeight="1" x14ac:dyDescent="0.2"/>
    <row r="1433" ht="14.25" hidden="1" customHeight="1" x14ac:dyDescent="0.2"/>
    <row r="1434" ht="14.25" hidden="1" customHeight="1" x14ac:dyDescent="0.2"/>
    <row r="1435" ht="14.25" hidden="1" customHeight="1" x14ac:dyDescent="0.2"/>
    <row r="1436" ht="14.25" hidden="1" customHeight="1" x14ac:dyDescent="0.2"/>
    <row r="1437" ht="14.25" hidden="1" customHeight="1" x14ac:dyDescent="0.2"/>
    <row r="1438" ht="14.25" hidden="1" customHeight="1" x14ac:dyDescent="0.2"/>
    <row r="1439" ht="14.25" hidden="1" customHeight="1" x14ac:dyDescent="0.2"/>
    <row r="1440" ht="14.25" hidden="1" customHeight="1" x14ac:dyDescent="0.2"/>
    <row r="1441" ht="14.25" hidden="1" customHeight="1" x14ac:dyDescent="0.2"/>
    <row r="1442" ht="14.25" hidden="1" customHeight="1" x14ac:dyDescent="0.2"/>
    <row r="1443" ht="14.25" hidden="1" customHeight="1" x14ac:dyDescent="0.2"/>
    <row r="1444" ht="14.25" hidden="1" customHeight="1" x14ac:dyDescent="0.2"/>
    <row r="1445" ht="14.25" hidden="1" customHeight="1" x14ac:dyDescent="0.2"/>
    <row r="1446" ht="14.25" hidden="1" customHeight="1" x14ac:dyDescent="0.2"/>
    <row r="1447" ht="14.25" hidden="1" customHeight="1" x14ac:dyDescent="0.2"/>
    <row r="1448" ht="14.25" hidden="1" customHeight="1" x14ac:dyDescent="0.2"/>
    <row r="1449" ht="14.25" hidden="1" customHeight="1" x14ac:dyDescent="0.2"/>
    <row r="1450" ht="14.25" hidden="1" customHeight="1" x14ac:dyDescent="0.2"/>
    <row r="1451" ht="14.25" hidden="1" customHeight="1" x14ac:dyDescent="0.2"/>
    <row r="1452" ht="14.25" hidden="1" customHeight="1" x14ac:dyDescent="0.2"/>
    <row r="1453" ht="14.25" hidden="1" customHeight="1" x14ac:dyDescent="0.2"/>
    <row r="1454" ht="14.25" hidden="1" customHeight="1" x14ac:dyDescent="0.2"/>
    <row r="1455" ht="14.25" hidden="1" customHeight="1" x14ac:dyDescent="0.2"/>
    <row r="1456" ht="14.25" hidden="1" customHeight="1" x14ac:dyDescent="0.2"/>
    <row r="1457" ht="14.25" hidden="1" customHeight="1" x14ac:dyDescent="0.2"/>
    <row r="1458" ht="14.25" hidden="1" customHeight="1" x14ac:dyDescent="0.2"/>
    <row r="1459" ht="14.25" hidden="1" customHeight="1" x14ac:dyDescent="0.2"/>
    <row r="1460" ht="14.25" hidden="1" customHeight="1" x14ac:dyDescent="0.2"/>
    <row r="1461" ht="14.25" hidden="1" customHeight="1" x14ac:dyDescent="0.2"/>
    <row r="1462" ht="14.25" hidden="1" customHeight="1" x14ac:dyDescent="0.2"/>
    <row r="1463" ht="14.25" hidden="1" customHeight="1" x14ac:dyDescent="0.2"/>
    <row r="1464" ht="14.25" hidden="1" customHeight="1" x14ac:dyDescent="0.2"/>
    <row r="1465" ht="14.25" hidden="1" customHeight="1" x14ac:dyDescent="0.2"/>
    <row r="1466" ht="14.25" hidden="1" customHeight="1" x14ac:dyDescent="0.2"/>
    <row r="1467" ht="14.25" hidden="1" customHeight="1" x14ac:dyDescent="0.2"/>
    <row r="1468" ht="14.25" hidden="1" customHeight="1" x14ac:dyDescent="0.2"/>
    <row r="1469" ht="14.25" hidden="1" customHeight="1" x14ac:dyDescent="0.2"/>
    <row r="1470" ht="14.25" hidden="1" customHeight="1" x14ac:dyDescent="0.2"/>
    <row r="1471" ht="14.25" hidden="1" customHeight="1" x14ac:dyDescent="0.2"/>
    <row r="1472" ht="14.25" hidden="1" customHeight="1" x14ac:dyDescent="0.2"/>
    <row r="1473" ht="14.25" hidden="1" customHeight="1" x14ac:dyDescent="0.2"/>
    <row r="1474" ht="14.25" hidden="1" customHeight="1" x14ac:dyDescent="0.2"/>
    <row r="1475" ht="14.25" hidden="1" customHeight="1" x14ac:dyDescent="0.2"/>
    <row r="1476" ht="14.25" hidden="1" customHeight="1" x14ac:dyDescent="0.2"/>
    <row r="1477" ht="14.25" hidden="1" customHeight="1" x14ac:dyDescent="0.2"/>
    <row r="1478" ht="14.25" hidden="1" customHeight="1" x14ac:dyDescent="0.2"/>
    <row r="1479" ht="14.25" hidden="1" customHeight="1" x14ac:dyDescent="0.2"/>
    <row r="1480" ht="14.25" hidden="1" customHeight="1" x14ac:dyDescent="0.2"/>
    <row r="1481" ht="14.25" hidden="1" customHeight="1" x14ac:dyDescent="0.2"/>
    <row r="1482" ht="14.25" hidden="1" customHeight="1" x14ac:dyDescent="0.2"/>
    <row r="1483" ht="14.25" hidden="1" customHeight="1" x14ac:dyDescent="0.2"/>
    <row r="1484" ht="14.25" hidden="1" customHeight="1" x14ac:dyDescent="0.2"/>
    <row r="1485" ht="14.25" hidden="1" customHeight="1" x14ac:dyDescent="0.2"/>
    <row r="1486" ht="14.25" hidden="1" customHeight="1" x14ac:dyDescent="0.2"/>
    <row r="1487" ht="14.25" hidden="1" customHeight="1" x14ac:dyDescent="0.2"/>
    <row r="1488" ht="14.25" hidden="1" customHeight="1" x14ac:dyDescent="0.2"/>
    <row r="1489" ht="14.25" hidden="1" customHeight="1" x14ac:dyDescent="0.2"/>
    <row r="1490" ht="14.25" hidden="1" customHeight="1" x14ac:dyDescent="0.2"/>
    <row r="1491" ht="14.25" hidden="1" customHeight="1" x14ac:dyDescent="0.2"/>
    <row r="1492" ht="14.25" hidden="1" customHeight="1" x14ac:dyDescent="0.2"/>
    <row r="1493" ht="14.25" hidden="1" customHeight="1" x14ac:dyDescent="0.2"/>
    <row r="1494" ht="14.25" hidden="1" customHeight="1" x14ac:dyDescent="0.2"/>
    <row r="1495" ht="14.25" hidden="1" customHeight="1" x14ac:dyDescent="0.2"/>
    <row r="1496" ht="14.25" hidden="1" customHeight="1" x14ac:dyDescent="0.2"/>
    <row r="1497" ht="14.25" hidden="1" customHeight="1" x14ac:dyDescent="0.2"/>
    <row r="1498" ht="14.25" hidden="1" customHeight="1" x14ac:dyDescent="0.2"/>
    <row r="1499" ht="14.25" hidden="1" customHeight="1" x14ac:dyDescent="0.2"/>
    <row r="1500" ht="14.25" hidden="1" customHeight="1" x14ac:dyDescent="0.2"/>
    <row r="1501" ht="14.25" hidden="1" customHeight="1" x14ac:dyDescent="0.2"/>
    <row r="1502" ht="14.25" hidden="1" customHeight="1" x14ac:dyDescent="0.2"/>
    <row r="1503" ht="14.25" hidden="1" customHeight="1" x14ac:dyDescent="0.2"/>
    <row r="1504" ht="14.25" hidden="1" customHeight="1" x14ac:dyDescent="0.2"/>
    <row r="1505" ht="14.25" hidden="1" customHeight="1" x14ac:dyDescent="0.2"/>
    <row r="1506" ht="14.25" hidden="1" customHeight="1" x14ac:dyDescent="0.2"/>
    <row r="1507" ht="14.25" hidden="1" customHeight="1" x14ac:dyDescent="0.2"/>
    <row r="1508" ht="14.25" hidden="1" customHeight="1" x14ac:dyDescent="0.2"/>
    <row r="1509" ht="14.25" hidden="1" customHeight="1" x14ac:dyDescent="0.2"/>
    <row r="1510" ht="14.25" hidden="1" customHeight="1" x14ac:dyDescent="0.2"/>
    <row r="1511" ht="14.25" hidden="1" customHeight="1" x14ac:dyDescent="0.2"/>
    <row r="1512" ht="14.25" hidden="1" customHeight="1" x14ac:dyDescent="0.2"/>
    <row r="1513" ht="14.25" hidden="1" customHeight="1" x14ac:dyDescent="0.2"/>
    <row r="1514" ht="14.25" hidden="1" customHeight="1" x14ac:dyDescent="0.2"/>
    <row r="1515" ht="14.25" hidden="1" customHeight="1" x14ac:dyDescent="0.2"/>
    <row r="1516" ht="14.25" hidden="1" customHeight="1" x14ac:dyDescent="0.2"/>
    <row r="1517" ht="14.25" hidden="1" customHeight="1" x14ac:dyDescent="0.2"/>
    <row r="1518" ht="14.25" hidden="1" customHeight="1" x14ac:dyDescent="0.2"/>
    <row r="1519" ht="14.25" hidden="1" customHeight="1" x14ac:dyDescent="0.2"/>
    <row r="1520" ht="14.25" hidden="1" customHeight="1" x14ac:dyDescent="0.2"/>
    <row r="1521" ht="14.25" hidden="1" customHeight="1" x14ac:dyDescent="0.2"/>
    <row r="1522" ht="14.25" hidden="1" customHeight="1" x14ac:dyDescent="0.2"/>
    <row r="1523" ht="14.25" hidden="1" customHeight="1" x14ac:dyDescent="0.2"/>
    <row r="1524" ht="14.25" hidden="1" customHeight="1" x14ac:dyDescent="0.2"/>
    <row r="1525" ht="14.25" hidden="1" customHeight="1" x14ac:dyDescent="0.2"/>
    <row r="1526" ht="14.25" hidden="1" customHeight="1" x14ac:dyDescent="0.2"/>
    <row r="1527" ht="14.25" hidden="1" customHeight="1" x14ac:dyDescent="0.2"/>
    <row r="1528" ht="14.25" hidden="1" customHeight="1" x14ac:dyDescent="0.2"/>
    <row r="1529" ht="14.25" hidden="1" customHeight="1" x14ac:dyDescent="0.2"/>
    <row r="1530" ht="14.25" hidden="1" customHeight="1" x14ac:dyDescent="0.2"/>
    <row r="1531" ht="14.25" hidden="1" customHeight="1" x14ac:dyDescent="0.2"/>
    <row r="1532" ht="14.25" hidden="1" customHeight="1" x14ac:dyDescent="0.2"/>
    <row r="1533" ht="14.25" hidden="1" customHeight="1" x14ac:dyDescent="0.2"/>
    <row r="1534" ht="14.25" hidden="1" customHeight="1" x14ac:dyDescent="0.2"/>
    <row r="1535" ht="14.25" hidden="1" customHeight="1" x14ac:dyDescent="0.2"/>
    <row r="1536" ht="14.25" hidden="1" customHeight="1" x14ac:dyDescent="0.2"/>
    <row r="1537" ht="14.25" hidden="1" customHeight="1" x14ac:dyDescent="0.2"/>
    <row r="1538" ht="14.25" hidden="1" customHeight="1" x14ac:dyDescent="0.2"/>
    <row r="1539" ht="14.25" hidden="1" customHeight="1" x14ac:dyDescent="0.2"/>
    <row r="1540" ht="14.25" hidden="1" customHeight="1" x14ac:dyDescent="0.2"/>
    <row r="1541" ht="14.25" hidden="1" customHeight="1" x14ac:dyDescent="0.2"/>
    <row r="1542" ht="14.25" hidden="1" customHeight="1" x14ac:dyDescent="0.2"/>
    <row r="1543" ht="14.25" hidden="1" customHeight="1" x14ac:dyDescent="0.2"/>
    <row r="1544" ht="14.25" hidden="1" customHeight="1" x14ac:dyDescent="0.2"/>
    <row r="1545" ht="14.25" hidden="1" customHeight="1" x14ac:dyDescent="0.2"/>
    <row r="1546" ht="14.25" hidden="1" customHeight="1" x14ac:dyDescent="0.2"/>
    <row r="1547" ht="14.25" hidden="1" customHeight="1" x14ac:dyDescent="0.2"/>
    <row r="1548" ht="14.25" hidden="1" customHeight="1" x14ac:dyDescent="0.2"/>
    <row r="1549" ht="14.25" hidden="1" customHeight="1" x14ac:dyDescent="0.2"/>
    <row r="1550" ht="14.25" hidden="1" customHeight="1" x14ac:dyDescent="0.2"/>
    <row r="1551" ht="14.25" hidden="1" customHeight="1" x14ac:dyDescent="0.2"/>
    <row r="1552" ht="14.25" hidden="1" customHeight="1" x14ac:dyDescent="0.2"/>
    <row r="1553" ht="14.25" hidden="1" customHeight="1" x14ac:dyDescent="0.2"/>
    <row r="1554" ht="14.25" hidden="1" customHeight="1" x14ac:dyDescent="0.2"/>
    <row r="1555" ht="14.25" hidden="1" customHeight="1" x14ac:dyDescent="0.2"/>
    <row r="1556" ht="14.25" hidden="1" customHeight="1" x14ac:dyDescent="0.2"/>
    <row r="1557" ht="14.25" hidden="1" customHeight="1" x14ac:dyDescent="0.2"/>
    <row r="1558" ht="14.25" hidden="1" customHeight="1" x14ac:dyDescent="0.2"/>
    <row r="1559" ht="14.25" hidden="1" customHeight="1" x14ac:dyDescent="0.2"/>
    <row r="1560" ht="14.25" hidden="1" customHeight="1" x14ac:dyDescent="0.2"/>
    <row r="1561" ht="14.25" hidden="1" customHeight="1" x14ac:dyDescent="0.2"/>
    <row r="1562" ht="14.25" hidden="1" customHeight="1" x14ac:dyDescent="0.2"/>
    <row r="1563" ht="14.25" hidden="1" customHeight="1" x14ac:dyDescent="0.2"/>
    <row r="1564" ht="14.25" hidden="1" customHeight="1" x14ac:dyDescent="0.2"/>
    <row r="1565" ht="14.25" hidden="1" customHeight="1" x14ac:dyDescent="0.2"/>
    <row r="1566" ht="14.25" hidden="1" customHeight="1" x14ac:dyDescent="0.2"/>
    <row r="1567" ht="14.25" hidden="1" customHeight="1" x14ac:dyDescent="0.2"/>
    <row r="1568" ht="14.25" hidden="1" customHeight="1" x14ac:dyDescent="0.2"/>
    <row r="1569" ht="14.25" hidden="1" customHeight="1" x14ac:dyDescent="0.2"/>
    <row r="1570" ht="14.25" hidden="1" customHeight="1" x14ac:dyDescent="0.2"/>
    <row r="1571" ht="14.25" hidden="1" customHeight="1" x14ac:dyDescent="0.2"/>
    <row r="1572" ht="14.25" hidden="1" customHeight="1" x14ac:dyDescent="0.2"/>
    <row r="1573" ht="14.25" hidden="1" customHeight="1" x14ac:dyDescent="0.2"/>
    <row r="1574" ht="14.25" hidden="1" customHeight="1" x14ac:dyDescent="0.2"/>
    <row r="1575" ht="14.25" hidden="1" customHeight="1" x14ac:dyDescent="0.2"/>
    <row r="1576" ht="14.25" hidden="1" customHeight="1" x14ac:dyDescent="0.2"/>
    <row r="1577" ht="14.25" hidden="1" customHeight="1" x14ac:dyDescent="0.2"/>
    <row r="1578" ht="14.25" hidden="1" customHeight="1" x14ac:dyDescent="0.2"/>
    <row r="1579" ht="14.25" hidden="1" customHeight="1" x14ac:dyDescent="0.2"/>
    <row r="1580" ht="14.25" hidden="1" customHeight="1" x14ac:dyDescent="0.2"/>
    <row r="1581" ht="14.25" hidden="1" customHeight="1" x14ac:dyDescent="0.2"/>
    <row r="1582" ht="14.25" hidden="1" customHeight="1" x14ac:dyDescent="0.2"/>
    <row r="1583" ht="14.25" hidden="1" customHeight="1" x14ac:dyDescent="0.2"/>
    <row r="1584" ht="14.25" hidden="1" customHeight="1" x14ac:dyDescent="0.2"/>
    <row r="1585" ht="14.25" hidden="1" customHeight="1" x14ac:dyDescent="0.2"/>
    <row r="1586" ht="14.25" hidden="1" customHeight="1" x14ac:dyDescent="0.2"/>
    <row r="1587" ht="14.25" hidden="1" customHeight="1" x14ac:dyDescent="0.2"/>
    <row r="1588" ht="14.25" hidden="1" customHeight="1" x14ac:dyDescent="0.2"/>
    <row r="1589" ht="14.25" hidden="1" customHeight="1" x14ac:dyDescent="0.2"/>
    <row r="1590" ht="14.25" hidden="1" customHeight="1" x14ac:dyDescent="0.2"/>
    <row r="1591" ht="14.25" hidden="1" customHeight="1" x14ac:dyDescent="0.2"/>
    <row r="1592" ht="14.25" hidden="1" customHeight="1" x14ac:dyDescent="0.2"/>
    <row r="1593" ht="14.25" hidden="1" customHeight="1" x14ac:dyDescent="0.2"/>
    <row r="1594" ht="14.25" hidden="1" customHeight="1" x14ac:dyDescent="0.2"/>
    <row r="1595" ht="14.25" hidden="1" customHeight="1" x14ac:dyDescent="0.2"/>
    <row r="1596" ht="14.25" hidden="1" customHeight="1" x14ac:dyDescent="0.2"/>
    <row r="1597" ht="14.25" hidden="1" customHeight="1" x14ac:dyDescent="0.2"/>
    <row r="1598" ht="14.25" hidden="1" customHeight="1" x14ac:dyDescent="0.2"/>
    <row r="1599" ht="14.25" hidden="1" customHeight="1" x14ac:dyDescent="0.2"/>
    <row r="1600" ht="14.25" hidden="1" customHeight="1" x14ac:dyDescent="0.2"/>
    <row r="1601" ht="14.25" hidden="1" customHeight="1" x14ac:dyDescent="0.2"/>
    <row r="1602" ht="14.25" hidden="1" customHeight="1" x14ac:dyDescent="0.2"/>
    <row r="1603" ht="14.25" hidden="1" customHeight="1" x14ac:dyDescent="0.2"/>
    <row r="1604" ht="14.25" hidden="1" customHeight="1" x14ac:dyDescent="0.2"/>
    <row r="1605" ht="14.25" hidden="1" customHeight="1" x14ac:dyDescent="0.2"/>
    <row r="1606" ht="14.25" hidden="1" customHeight="1" x14ac:dyDescent="0.2"/>
    <row r="1607" ht="14.25" hidden="1" customHeight="1" x14ac:dyDescent="0.2"/>
    <row r="1608" ht="14.25" hidden="1" customHeight="1" x14ac:dyDescent="0.2"/>
    <row r="1609" ht="14.25" hidden="1" customHeight="1" x14ac:dyDescent="0.2"/>
    <row r="1610" ht="14.25" hidden="1" customHeight="1" x14ac:dyDescent="0.2"/>
    <row r="1611" ht="14.25" hidden="1" customHeight="1" x14ac:dyDescent="0.2"/>
    <row r="1612" ht="14.25" hidden="1" customHeight="1" x14ac:dyDescent="0.2"/>
    <row r="1613" ht="14.25" hidden="1" customHeight="1" x14ac:dyDescent="0.2"/>
    <row r="1614" ht="14.25" hidden="1" customHeight="1" x14ac:dyDescent="0.2"/>
    <row r="1615" ht="14.25" hidden="1" customHeight="1" x14ac:dyDescent="0.2"/>
    <row r="1616" ht="14.25" hidden="1" customHeight="1" x14ac:dyDescent="0.2"/>
    <row r="1617" ht="14.25" hidden="1" customHeight="1" x14ac:dyDescent="0.2"/>
    <row r="1618" ht="14.25" hidden="1" customHeight="1" x14ac:dyDescent="0.2"/>
    <row r="1619" ht="14.25" hidden="1" customHeight="1" x14ac:dyDescent="0.2"/>
    <row r="1620" ht="14.25" hidden="1" customHeight="1" x14ac:dyDescent="0.2"/>
    <row r="1621" ht="14.25" hidden="1" customHeight="1" x14ac:dyDescent="0.2"/>
    <row r="1622" ht="14.25" hidden="1" customHeight="1" x14ac:dyDescent="0.2"/>
    <row r="1623" ht="14.25" hidden="1" customHeight="1" x14ac:dyDescent="0.2"/>
    <row r="1624" ht="14.25" hidden="1" customHeight="1" x14ac:dyDescent="0.2"/>
    <row r="1625" ht="14.25" hidden="1" customHeight="1" x14ac:dyDescent="0.2"/>
    <row r="1626" ht="14.25" hidden="1" customHeight="1" x14ac:dyDescent="0.2"/>
    <row r="1627" ht="14.25" hidden="1" customHeight="1" x14ac:dyDescent="0.2"/>
    <row r="1628" ht="14.25" hidden="1" customHeight="1" x14ac:dyDescent="0.2"/>
    <row r="1629" ht="14.25" hidden="1" customHeight="1" x14ac:dyDescent="0.2"/>
    <row r="1630" ht="14.25" hidden="1" customHeight="1" x14ac:dyDescent="0.2"/>
    <row r="1631" ht="14.25" hidden="1" customHeight="1" x14ac:dyDescent="0.2"/>
    <row r="1632" ht="14.25" hidden="1" customHeight="1" x14ac:dyDescent="0.2"/>
    <row r="1633" ht="14.25" hidden="1" customHeight="1" x14ac:dyDescent="0.2"/>
    <row r="1634" ht="14.25" hidden="1" customHeight="1" x14ac:dyDescent="0.2"/>
    <row r="1635" ht="14.25" hidden="1" customHeight="1" x14ac:dyDescent="0.2"/>
    <row r="1636" ht="14.25" hidden="1" customHeight="1" x14ac:dyDescent="0.2"/>
    <row r="1637" ht="14.25" hidden="1" customHeight="1" x14ac:dyDescent="0.2"/>
    <row r="1638" ht="14.25" hidden="1" customHeight="1" x14ac:dyDescent="0.2"/>
    <row r="1639" ht="14.25" hidden="1" customHeight="1" x14ac:dyDescent="0.2"/>
    <row r="1640" ht="14.25" hidden="1" customHeight="1" x14ac:dyDescent="0.2"/>
    <row r="1641" ht="14.25" hidden="1" customHeight="1" x14ac:dyDescent="0.2"/>
    <row r="1642" ht="14.25" hidden="1" customHeight="1" x14ac:dyDescent="0.2"/>
    <row r="1643" ht="14.25" hidden="1" customHeight="1" x14ac:dyDescent="0.2"/>
    <row r="1644" ht="14.25" hidden="1" customHeight="1" x14ac:dyDescent="0.2"/>
    <row r="1645" ht="14.25" hidden="1" customHeight="1" x14ac:dyDescent="0.2"/>
    <row r="1646" ht="14.25" hidden="1" customHeight="1" x14ac:dyDescent="0.2"/>
    <row r="1647" ht="14.25" hidden="1" customHeight="1" x14ac:dyDescent="0.2"/>
    <row r="1648" ht="14.25" hidden="1" customHeight="1" x14ac:dyDescent="0.2"/>
    <row r="1649" ht="14.25" hidden="1" customHeight="1" x14ac:dyDescent="0.2"/>
    <row r="1650" ht="14.25" hidden="1" customHeight="1" x14ac:dyDescent="0.2"/>
    <row r="1651" ht="14.25" hidden="1" customHeight="1" x14ac:dyDescent="0.2"/>
    <row r="1652" ht="14.25" hidden="1" customHeight="1" x14ac:dyDescent="0.2"/>
    <row r="1653" ht="14.25" hidden="1" customHeight="1" x14ac:dyDescent="0.2"/>
    <row r="1654" ht="14.25" hidden="1" customHeight="1" x14ac:dyDescent="0.2"/>
    <row r="1655" ht="14.25" hidden="1" customHeight="1" x14ac:dyDescent="0.2"/>
    <row r="1656" ht="14.25" hidden="1" customHeight="1" x14ac:dyDescent="0.2"/>
    <row r="1657" ht="14.25" hidden="1" customHeight="1" x14ac:dyDescent="0.2"/>
    <row r="1658" ht="14.25" hidden="1" customHeight="1" x14ac:dyDescent="0.2"/>
    <row r="1659" ht="14.25" hidden="1" customHeight="1" x14ac:dyDescent="0.2"/>
    <row r="1660" ht="14.25" hidden="1" customHeight="1" x14ac:dyDescent="0.2"/>
    <row r="1661" ht="14.25" hidden="1" customHeight="1" x14ac:dyDescent="0.2"/>
    <row r="1662" ht="14.25" hidden="1" customHeight="1" x14ac:dyDescent="0.2"/>
    <row r="1663" ht="14.25" hidden="1" customHeight="1" x14ac:dyDescent="0.2"/>
    <row r="1664" ht="14.25" hidden="1" customHeight="1" x14ac:dyDescent="0.2"/>
    <row r="1665" ht="14.25" hidden="1" customHeight="1" x14ac:dyDescent="0.2"/>
    <row r="1666" ht="14.25" hidden="1" customHeight="1" x14ac:dyDescent="0.2"/>
    <row r="1667" ht="14.25" hidden="1" customHeight="1" x14ac:dyDescent="0.2"/>
    <row r="1668" ht="14.25" hidden="1" customHeight="1" x14ac:dyDescent="0.2"/>
    <row r="1669" ht="14.25" hidden="1" customHeight="1" x14ac:dyDescent="0.2"/>
    <row r="1670" ht="14.25" hidden="1" customHeight="1" x14ac:dyDescent="0.2"/>
    <row r="1671" ht="14.25" hidden="1" customHeight="1" x14ac:dyDescent="0.2"/>
    <row r="1672" ht="14.25" hidden="1" customHeight="1" x14ac:dyDescent="0.2"/>
    <row r="1673" ht="14.25" hidden="1" customHeight="1" x14ac:dyDescent="0.2"/>
    <row r="1674" ht="14.25" hidden="1" customHeight="1" x14ac:dyDescent="0.2"/>
    <row r="1675" ht="14.25" hidden="1" customHeight="1" x14ac:dyDescent="0.2"/>
    <row r="1676" ht="14.25" hidden="1" customHeight="1" x14ac:dyDescent="0.2"/>
    <row r="1677" ht="14.25" hidden="1" customHeight="1" x14ac:dyDescent="0.2"/>
    <row r="1678" ht="14.25" hidden="1" customHeight="1" x14ac:dyDescent="0.2"/>
    <row r="1679" ht="14.25" hidden="1" customHeight="1" x14ac:dyDescent="0.2"/>
    <row r="1680" ht="14.25" hidden="1" customHeight="1" x14ac:dyDescent="0.2"/>
    <row r="1681" ht="14.25" hidden="1" customHeight="1" x14ac:dyDescent="0.2"/>
    <row r="1682" ht="14.25" hidden="1" customHeight="1" x14ac:dyDescent="0.2"/>
    <row r="1683" ht="14.25" hidden="1" customHeight="1" x14ac:dyDescent="0.2"/>
    <row r="1684" ht="14.25" hidden="1" customHeight="1" x14ac:dyDescent="0.2"/>
    <row r="1685" ht="14.25" hidden="1" customHeight="1" x14ac:dyDescent="0.2"/>
    <row r="1686" ht="14.25" hidden="1" customHeight="1" x14ac:dyDescent="0.2"/>
    <row r="1687" ht="14.25" hidden="1" customHeight="1" x14ac:dyDescent="0.2"/>
    <row r="1688" ht="14.25" hidden="1" customHeight="1" x14ac:dyDescent="0.2"/>
    <row r="1689" ht="14.25" hidden="1" customHeight="1" x14ac:dyDescent="0.2"/>
    <row r="1690" ht="14.25" hidden="1" customHeight="1" x14ac:dyDescent="0.2"/>
    <row r="1691" ht="14.25" hidden="1" customHeight="1" x14ac:dyDescent="0.2"/>
    <row r="1692" ht="14.25" hidden="1" customHeight="1" x14ac:dyDescent="0.2"/>
    <row r="1693" ht="14.25" hidden="1" customHeight="1" x14ac:dyDescent="0.2"/>
    <row r="1694" ht="14.25" hidden="1" customHeight="1" x14ac:dyDescent="0.2"/>
    <row r="1695" ht="14.25" hidden="1" customHeight="1" x14ac:dyDescent="0.2"/>
    <row r="1696" ht="14.25" hidden="1" customHeight="1" x14ac:dyDescent="0.2"/>
    <row r="1697" ht="14.25" hidden="1" customHeight="1" x14ac:dyDescent="0.2"/>
    <row r="1698" ht="14.25" hidden="1" customHeight="1" x14ac:dyDescent="0.2"/>
    <row r="1699" ht="14.25" hidden="1" customHeight="1" x14ac:dyDescent="0.2"/>
    <row r="1700" ht="14.25" hidden="1" customHeight="1" x14ac:dyDescent="0.2"/>
    <row r="1701" ht="14.25" hidden="1" customHeight="1" x14ac:dyDescent="0.2"/>
    <row r="1702" ht="14.25" hidden="1" customHeight="1" x14ac:dyDescent="0.2"/>
    <row r="1703" ht="14.25" hidden="1" customHeight="1" x14ac:dyDescent="0.2"/>
    <row r="1704" ht="14.25" hidden="1" customHeight="1" x14ac:dyDescent="0.2"/>
    <row r="1705" ht="14.25" hidden="1" customHeight="1" x14ac:dyDescent="0.2"/>
    <row r="1706" ht="14.25" hidden="1" customHeight="1" x14ac:dyDescent="0.2"/>
    <row r="1707" ht="14.25" hidden="1" customHeight="1" x14ac:dyDescent="0.2"/>
    <row r="1708" ht="14.25" hidden="1" customHeight="1" x14ac:dyDescent="0.2"/>
    <row r="1709" ht="14.25" hidden="1" customHeight="1" x14ac:dyDescent="0.2"/>
    <row r="1710" ht="14.25" hidden="1" customHeight="1" x14ac:dyDescent="0.2"/>
    <row r="1711" ht="14.25" hidden="1" customHeight="1" x14ac:dyDescent="0.2"/>
    <row r="1712" ht="14.25" hidden="1" customHeight="1" x14ac:dyDescent="0.2"/>
    <row r="1713" ht="14.25" hidden="1" customHeight="1" x14ac:dyDescent="0.2"/>
    <row r="1714" ht="14.25" hidden="1" customHeight="1" x14ac:dyDescent="0.2"/>
    <row r="1715" ht="14.25" hidden="1" customHeight="1" x14ac:dyDescent="0.2"/>
    <row r="1716" ht="14.25" hidden="1" customHeight="1" x14ac:dyDescent="0.2"/>
    <row r="1717" ht="14.25" hidden="1" customHeight="1" x14ac:dyDescent="0.2"/>
    <row r="1718" ht="14.25" hidden="1" customHeight="1" x14ac:dyDescent="0.2"/>
    <row r="1719" ht="14.25" hidden="1" customHeight="1" x14ac:dyDescent="0.2"/>
    <row r="1720" ht="14.25" hidden="1" customHeight="1" x14ac:dyDescent="0.2"/>
    <row r="1721" ht="14.25" hidden="1" customHeight="1" x14ac:dyDescent="0.2"/>
    <row r="1722" ht="14.25" hidden="1" customHeight="1" x14ac:dyDescent="0.2"/>
    <row r="1723" ht="14.25" hidden="1" customHeight="1" x14ac:dyDescent="0.2"/>
    <row r="1724" ht="14.25" hidden="1" customHeight="1" x14ac:dyDescent="0.2"/>
    <row r="1725" ht="14.25" hidden="1" customHeight="1" x14ac:dyDescent="0.2"/>
    <row r="1726" ht="14.25" hidden="1" customHeight="1" x14ac:dyDescent="0.2"/>
    <row r="1727" ht="14.25" hidden="1" customHeight="1" x14ac:dyDescent="0.2"/>
    <row r="1728" ht="14.25" hidden="1" customHeight="1" x14ac:dyDescent="0.2"/>
    <row r="1729" ht="14.25" hidden="1" customHeight="1" x14ac:dyDescent="0.2"/>
    <row r="1730" ht="14.25" hidden="1" customHeight="1" x14ac:dyDescent="0.2"/>
    <row r="1731" ht="14.25" hidden="1" customHeight="1" x14ac:dyDescent="0.2"/>
    <row r="1732" ht="14.25" hidden="1" customHeight="1" x14ac:dyDescent="0.2"/>
    <row r="1733" ht="14.25" hidden="1" customHeight="1" x14ac:dyDescent="0.2"/>
    <row r="1734" ht="14.25" hidden="1" customHeight="1" x14ac:dyDescent="0.2"/>
    <row r="1735" ht="14.25" hidden="1" customHeight="1" x14ac:dyDescent="0.2"/>
    <row r="1736" ht="14.25" hidden="1" customHeight="1" x14ac:dyDescent="0.2"/>
    <row r="1737" ht="14.25" hidden="1" customHeight="1" x14ac:dyDescent="0.2"/>
    <row r="1738" ht="14.25" hidden="1" customHeight="1" x14ac:dyDescent="0.2"/>
    <row r="1739" ht="14.25" hidden="1" customHeight="1" x14ac:dyDescent="0.2"/>
    <row r="1740" ht="14.25" hidden="1" customHeight="1" x14ac:dyDescent="0.2"/>
    <row r="1741" ht="14.25" hidden="1" customHeight="1" x14ac:dyDescent="0.2"/>
    <row r="1742" ht="14.25" hidden="1" customHeight="1" x14ac:dyDescent="0.2"/>
    <row r="1743" ht="14.25" hidden="1" customHeight="1" x14ac:dyDescent="0.2"/>
    <row r="1744" ht="14.25" hidden="1" customHeight="1" x14ac:dyDescent="0.2"/>
    <row r="1745" ht="14.25" hidden="1" customHeight="1" x14ac:dyDescent="0.2"/>
    <row r="1746" ht="14.25" hidden="1" customHeight="1" x14ac:dyDescent="0.2"/>
    <row r="1747" ht="14.25" hidden="1" customHeight="1" x14ac:dyDescent="0.2"/>
    <row r="1748" ht="14.25" hidden="1" customHeight="1" x14ac:dyDescent="0.2"/>
    <row r="1749" ht="14.25" hidden="1" customHeight="1" x14ac:dyDescent="0.2"/>
    <row r="1750" ht="14.25" hidden="1" customHeight="1" x14ac:dyDescent="0.2"/>
    <row r="1751" ht="14.25" hidden="1" customHeight="1" x14ac:dyDescent="0.2"/>
    <row r="1752" ht="14.25" hidden="1" customHeight="1" x14ac:dyDescent="0.2"/>
    <row r="1753" ht="14.25" hidden="1" customHeight="1" x14ac:dyDescent="0.2"/>
    <row r="1754" ht="14.25" hidden="1" customHeight="1" x14ac:dyDescent="0.2"/>
    <row r="1755" ht="14.25" hidden="1" customHeight="1" x14ac:dyDescent="0.2"/>
    <row r="1756" ht="14.25" hidden="1" customHeight="1" x14ac:dyDescent="0.2"/>
    <row r="1757" ht="14.25" hidden="1" customHeight="1" x14ac:dyDescent="0.2"/>
    <row r="1758" ht="14.25" hidden="1" customHeight="1" x14ac:dyDescent="0.2"/>
    <row r="1759" ht="14.25" hidden="1" customHeight="1" x14ac:dyDescent="0.2"/>
    <row r="1760" ht="14.25" hidden="1" customHeight="1" x14ac:dyDescent="0.2"/>
    <row r="1761" ht="14.25" hidden="1" customHeight="1" x14ac:dyDescent="0.2"/>
    <row r="1762" ht="14.25" hidden="1" customHeight="1" x14ac:dyDescent="0.2"/>
    <row r="1763" ht="14.25" hidden="1" customHeight="1" x14ac:dyDescent="0.2"/>
    <row r="1764" ht="14.25" hidden="1" customHeight="1" x14ac:dyDescent="0.2"/>
    <row r="1765" ht="14.25" hidden="1" customHeight="1" x14ac:dyDescent="0.2"/>
    <row r="1766" ht="14.25" hidden="1" customHeight="1" x14ac:dyDescent="0.2"/>
    <row r="1767" ht="14.25" hidden="1" customHeight="1" x14ac:dyDescent="0.2"/>
    <row r="1768" ht="14.25" hidden="1" customHeight="1" x14ac:dyDescent="0.2"/>
    <row r="1769" ht="14.25" hidden="1" customHeight="1" x14ac:dyDescent="0.2"/>
    <row r="1770" ht="14.25" hidden="1" customHeight="1" x14ac:dyDescent="0.2"/>
    <row r="1771" ht="14.25" hidden="1" customHeight="1" x14ac:dyDescent="0.2"/>
    <row r="1772" ht="14.25" hidden="1" customHeight="1" x14ac:dyDescent="0.2"/>
    <row r="1773" ht="14.25" hidden="1" customHeight="1" x14ac:dyDescent="0.2"/>
    <row r="1774" ht="14.25" hidden="1" customHeight="1" x14ac:dyDescent="0.2"/>
    <row r="1775" ht="14.25" hidden="1" customHeight="1" x14ac:dyDescent="0.2"/>
    <row r="1776" ht="14.25" hidden="1" customHeight="1" x14ac:dyDescent="0.2"/>
    <row r="1777" ht="14.25" hidden="1" customHeight="1" x14ac:dyDescent="0.2"/>
    <row r="1778" ht="14.25" hidden="1" customHeight="1" x14ac:dyDescent="0.2"/>
    <row r="1779" ht="14.25" hidden="1" customHeight="1" x14ac:dyDescent="0.2"/>
    <row r="1780" ht="14.25" hidden="1" customHeight="1" x14ac:dyDescent="0.2"/>
    <row r="1781" ht="14.25" hidden="1" customHeight="1" x14ac:dyDescent="0.2"/>
    <row r="1782" ht="14.25" hidden="1" customHeight="1" x14ac:dyDescent="0.2"/>
    <row r="1783" ht="14.25" hidden="1" customHeight="1" x14ac:dyDescent="0.2"/>
    <row r="1784" ht="14.25" hidden="1" customHeight="1" x14ac:dyDescent="0.2"/>
    <row r="1785" ht="14.25" hidden="1" customHeight="1" x14ac:dyDescent="0.2"/>
    <row r="1786" ht="14.25" hidden="1" customHeight="1" x14ac:dyDescent="0.2"/>
    <row r="1787" ht="14.25" hidden="1" customHeight="1" x14ac:dyDescent="0.2"/>
    <row r="1788" ht="14.25" hidden="1" customHeight="1" x14ac:dyDescent="0.2"/>
    <row r="1789" ht="14.25" hidden="1" customHeight="1" x14ac:dyDescent="0.2"/>
    <row r="1790" ht="14.25" hidden="1" customHeight="1" x14ac:dyDescent="0.2"/>
    <row r="1791" ht="14.25" hidden="1" customHeight="1" x14ac:dyDescent="0.2"/>
    <row r="1792" ht="14.25" hidden="1" customHeight="1" x14ac:dyDescent="0.2"/>
    <row r="1793" ht="14.25" hidden="1" customHeight="1" x14ac:dyDescent="0.2"/>
    <row r="1794" ht="14.25" hidden="1" customHeight="1" x14ac:dyDescent="0.2"/>
    <row r="1795" ht="14.25" hidden="1" customHeight="1" x14ac:dyDescent="0.2"/>
    <row r="1796" ht="14.25" hidden="1" customHeight="1" x14ac:dyDescent="0.2"/>
    <row r="1797" ht="14.25" hidden="1" customHeight="1" x14ac:dyDescent="0.2"/>
    <row r="1798" ht="14.25" hidden="1" customHeight="1" x14ac:dyDescent="0.2"/>
    <row r="1799" ht="14.25" hidden="1" customHeight="1" x14ac:dyDescent="0.2"/>
    <row r="1800" ht="14.25" hidden="1" customHeight="1" x14ac:dyDescent="0.2"/>
    <row r="1801" ht="14.25" hidden="1" customHeight="1" x14ac:dyDescent="0.2"/>
    <row r="1802" ht="14.25" hidden="1" customHeight="1" x14ac:dyDescent="0.2"/>
    <row r="1803" ht="14.25" hidden="1" customHeight="1" x14ac:dyDescent="0.2"/>
    <row r="1804" ht="14.25" hidden="1" customHeight="1" x14ac:dyDescent="0.2"/>
    <row r="1805" ht="14.25" hidden="1" customHeight="1" x14ac:dyDescent="0.2"/>
    <row r="1806" ht="14.25" hidden="1" customHeight="1" x14ac:dyDescent="0.2"/>
    <row r="1807" ht="14.25" hidden="1" customHeight="1" x14ac:dyDescent="0.2"/>
    <row r="1808" ht="14.25" hidden="1" customHeight="1" x14ac:dyDescent="0.2"/>
    <row r="1809" ht="14.25" hidden="1" customHeight="1" x14ac:dyDescent="0.2"/>
    <row r="1810" ht="14.25" hidden="1" customHeight="1" x14ac:dyDescent="0.2"/>
    <row r="1811" ht="14.25" hidden="1" customHeight="1" x14ac:dyDescent="0.2"/>
    <row r="1812" ht="14.25" hidden="1" customHeight="1" x14ac:dyDescent="0.2"/>
    <row r="1813" ht="14.25" hidden="1" customHeight="1" x14ac:dyDescent="0.2"/>
    <row r="1814" ht="14.25" hidden="1" customHeight="1" x14ac:dyDescent="0.2"/>
    <row r="1815" ht="14.25" hidden="1" customHeight="1" x14ac:dyDescent="0.2"/>
    <row r="1816" ht="14.25" hidden="1" customHeight="1" x14ac:dyDescent="0.2"/>
    <row r="1817" ht="14.25" hidden="1" customHeight="1" x14ac:dyDescent="0.2"/>
    <row r="1818" ht="14.25" hidden="1" customHeight="1" x14ac:dyDescent="0.2"/>
    <row r="1819" ht="14.25" hidden="1" customHeight="1" x14ac:dyDescent="0.2"/>
    <row r="1820" ht="14.25" hidden="1" customHeight="1" x14ac:dyDescent="0.2"/>
    <row r="1821" ht="14.25" hidden="1" customHeight="1" x14ac:dyDescent="0.2"/>
    <row r="1822" ht="14.25" hidden="1" customHeight="1" x14ac:dyDescent="0.2"/>
    <row r="1823" ht="14.25" hidden="1" customHeight="1" x14ac:dyDescent="0.2"/>
    <row r="1824" ht="14.25" hidden="1" customHeight="1" x14ac:dyDescent="0.2"/>
    <row r="1825" ht="14.25" hidden="1" customHeight="1" x14ac:dyDescent="0.2"/>
    <row r="1826" ht="14.25" hidden="1" customHeight="1" x14ac:dyDescent="0.2"/>
    <row r="1827" ht="14.25" hidden="1" customHeight="1" x14ac:dyDescent="0.2"/>
    <row r="1828" ht="14.25" hidden="1" customHeight="1" x14ac:dyDescent="0.2"/>
    <row r="1829" ht="14.25" hidden="1" customHeight="1" x14ac:dyDescent="0.2"/>
    <row r="1830" ht="14.25" hidden="1" customHeight="1" x14ac:dyDescent="0.2"/>
    <row r="1831" ht="14.25" hidden="1" customHeight="1" x14ac:dyDescent="0.2"/>
    <row r="1832" ht="14.25" hidden="1" customHeight="1" x14ac:dyDescent="0.2"/>
    <row r="1833" ht="14.25" hidden="1" customHeight="1" x14ac:dyDescent="0.2"/>
    <row r="1834" ht="14.25" hidden="1" customHeight="1" x14ac:dyDescent="0.2"/>
    <row r="1835" ht="14.25" hidden="1" customHeight="1" x14ac:dyDescent="0.2"/>
    <row r="1836" ht="14.25" hidden="1" customHeight="1" x14ac:dyDescent="0.2"/>
    <row r="1837" ht="14.25" hidden="1" customHeight="1" x14ac:dyDescent="0.2"/>
    <row r="1838" ht="14.25" hidden="1" customHeight="1" x14ac:dyDescent="0.2"/>
    <row r="1839" ht="14.25" hidden="1" customHeight="1" x14ac:dyDescent="0.2"/>
    <row r="1840" ht="14.25" hidden="1" customHeight="1" x14ac:dyDescent="0.2"/>
    <row r="1841" ht="14.25" hidden="1" customHeight="1" x14ac:dyDescent="0.2"/>
    <row r="1842" ht="14.25" hidden="1" customHeight="1" x14ac:dyDescent="0.2"/>
    <row r="1843" ht="14.25" hidden="1" customHeight="1" x14ac:dyDescent="0.2"/>
    <row r="1844" ht="14.25" hidden="1" customHeight="1" x14ac:dyDescent="0.2"/>
    <row r="1845" ht="14.25" hidden="1" customHeight="1" x14ac:dyDescent="0.2"/>
    <row r="1846" ht="14.25" hidden="1" customHeight="1" x14ac:dyDescent="0.2"/>
    <row r="1847" ht="14.25" hidden="1" customHeight="1" x14ac:dyDescent="0.2"/>
    <row r="1848" ht="14.25" hidden="1" customHeight="1" x14ac:dyDescent="0.2"/>
    <row r="1849" ht="14.25" hidden="1" customHeight="1" x14ac:dyDescent="0.2"/>
    <row r="1850" ht="14.25" hidden="1" customHeight="1" x14ac:dyDescent="0.2"/>
    <row r="1851" ht="14.25" hidden="1" customHeight="1" x14ac:dyDescent="0.2"/>
    <row r="1852" ht="14.25" hidden="1" customHeight="1" x14ac:dyDescent="0.2"/>
    <row r="1853" ht="14.25" hidden="1" customHeight="1" x14ac:dyDescent="0.2"/>
    <row r="1854" ht="14.25" hidden="1" customHeight="1" x14ac:dyDescent="0.2"/>
    <row r="1855" ht="14.25" hidden="1" customHeight="1" x14ac:dyDescent="0.2"/>
    <row r="1856" ht="14.25" hidden="1" customHeight="1" x14ac:dyDescent="0.2"/>
    <row r="1857" ht="14.25" hidden="1" customHeight="1" x14ac:dyDescent="0.2"/>
    <row r="1858" ht="14.25" hidden="1" customHeight="1" x14ac:dyDescent="0.2"/>
    <row r="1859" ht="14.25" hidden="1" customHeight="1" x14ac:dyDescent="0.2"/>
    <row r="1860" ht="14.25" hidden="1" customHeight="1" x14ac:dyDescent="0.2"/>
    <row r="1861" ht="14.25" hidden="1" customHeight="1" x14ac:dyDescent="0.2"/>
    <row r="1862" ht="14.25" hidden="1" customHeight="1" x14ac:dyDescent="0.2"/>
    <row r="1863" ht="14.25" hidden="1" customHeight="1" x14ac:dyDescent="0.2"/>
    <row r="1864" ht="14.25" hidden="1" customHeight="1" x14ac:dyDescent="0.2"/>
    <row r="1865" ht="14.25" hidden="1" customHeight="1" x14ac:dyDescent="0.2"/>
    <row r="1866" ht="14.25" hidden="1" customHeight="1" x14ac:dyDescent="0.2"/>
    <row r="1867" ht="14.25" hidden="1" customHeight="1" x14ac:dyDescent="0.2"/>
    <row r="1868" ht="14.25" hidden="1" customHeight="1" x14ac:dyDescent="0.2"/>
    <row r="1869" ht="14.25" hidden="1" customHeight="1" x14ac:dyDescent="0.2"/>
    <row r="1870" ht="14.25" hidden="1" customHeight="1" x14ac:dyDescent="0.2"/>
    <row r="1871" ht="14.25" hidden="1" customHeight="1" x14ac:dyDescent="0.2"/>
    <row r="1872" ht="14.25" hidden="1" customHeight="1" x14ac:dyDescent="0.2"/>
    <row r="1873" ht="14.25" hidden="1" customHeight="1" x14ac:dyDescent="0.2"/>
    <row r="1874" ht="14.25" hidden="1" customHeight="1" x14ac:dyDescent="0.2"/>
    <row r="1875" ht="14.25" hidden="1" customHeight="1" x14ac:dyDescent="0.2"/>
    <row r="1876" ht="14.25" hidden="1" customHeight="1" x14ac:dyDescent="0.2"/>
    <row r="1877" ht="14.25" hidden="1" customHeight="1" x14ac:dyDescent="0.2"/>
    <row r="1878" ht="14.25" hidden="1" customHeight="1" x14ac:dyDescent="0.2"/>
    <row r="1879" ht="14.25" hidden="1" customHeight="1" x14ac:dyDescent="0.2"/>
    <row r="1880" ht="14.25" hidden="1" customHeight="1" x14ac:dyDescent="0.2"/>
    <row r="1881" ht="14.25" hidden="1" customHeight="1" x14ac:dyDescent="0.2"/>
    <row r="1882" ht="14.25" hidden="1" customHeight="1" x14ac:dyDescent="0.2"/>
    <row r="1883" ht="14.25" hidden="1" customHeight="1" x14ac:dyDescent="0.2"/>
    <row r="1884" ht="14.25" hidden="1" customHeight="1" x14ac:dyDescent="0.2"/>
    <row r="1885" ht="14.25" hidden="1" customHeight="1" x14ac:dyDescent="0.2"/>
    <row r="1886" ht="14.25" hidden="1" customHeight="1" x14ac:dyDescent="0.2"/>
    <row r="1887" ht="14.25" hidden="1" customHeight="1" x14ac:dyDescent="0.2"/>
    <row r="1888" ht="14.25" hidden="1" customHeight="1" x14ac:dyDescent="0.2"/>
    <row r="1889" ht="14.25" hidden="1" customHeight="1" x14ac:dyDescent="0.2"/>
    <row r="1890" ht="14.25" hidden="1" customHeight="1" x14ac:dyDescent="0.2"/>
    <row r="1891" ht="14.25" hidden="1" customHeight="1" x14ac:dyDescent="0.2"/>
    <row r="1892" ht="14.25" hidden="1" customHeight="1" x14ac:dyDescent="0.2"/>
    <row r="1893" ht="14.25" hidden="1" customHeight="1" x14ac:dyDescent="0.2"/>
    <row r="1894" ht="14.25" hidden="1" customHeight="1" x14ac:dyDescent="0.2"/>
    <row r="1895" ht="14.25" hidden="1" customHeight="1" x14ac:dyDescent="0.2"/>
    <row r="1896" ht="14.25" hidden="1" customHeight="1" x14ac:dyDescent="0.2"/>
    <row r="1897" ht="14.25" hidden="1" customHeight="1" x14ac:dyDescent="0.2"/>
    <row r="1898" ht="14.25" hidden="1" customHeight="1" x14ac:dyDescent="0.2"/>
    <row r="1899" ht="14.25" hidden="1" customHeight="1" x14ac:dyDescent="0.2"/>
    <row r="1900" ht="14.25" hidden="1" customHeight="1" x14ac:dyDescent="0.2"/>
    <row r="1901" ht="14.25" hidden="1" customHeight="1" x14ac:dyDescent="0.2"/>
    <row r="1902" ht="14.25" hidden="1" customHeight="1" x14ac:dyDescent="0.2"/>
    <row r="1903" ht="14.25" hidden="1" customHeight="1" x14ac:dyDescent="0.2"/>
    <row r="1904" ht="14.25" hidden="1" customHeight="1" x14ac:dyDescent="0.2"/>
    <row r="1905" ht="14.25" hidden="1" customHeight="1" x14ac:dyDescent="0.2"/>
    <row r="1906" ht="14.25" hidden="1" customHeight="1" x14ac:dyDescent="0.2"/>
    <row r="1907" ht="14.25" hidden="1" customHeight="1" x14ac:dyDescent="0.2"/>
    <row r="1908" ht="14.25" hidden="1" customHeight="1" x14ac:dyDescent="0.2"/>
    <row r="1909" ht="14.25" hidden="1" customHeight="1" x14ac:dyDescent="0.2"/>
    <row r="1910" ht="14.25" hidden="1" customHeight="1" x14ac:dyDescent="0.2"/>
    <row r="1911" ht="14.25" hidden="1" customHeight="1" x14ac:dyDescent="0.2"/>
    <row r="1912" ht="14.25" hidden="1" customHeight="1" x14ac:dyDescent="0.2"/>
    <row r="1913" ht="14.25" hidden="1" customHeight="1" x14ac:dyDescent="0.2"/>
    <row r="1914" ht="14.25" hidden="1" customHeight="1" x14ac:dyDescent="0.2"/>
    <row r="1915" ht="14.25" hidden="1" customHeight="1" x14ac:dyDescent="0.2"/>
    <row r="1916" ht="14.25" hidden="1" customHeight="1" x14ac:dyDescent="0.2"/>
    <row r="1917" ht="14.25" hidden="1" customHeight="1" x14ac:dyDescent="0.2"/>
    <row r="1918" ht="14.25" hidden="1" customHeight="1" x14ac:dyDescent="0.2"/>
    <row r="1919" ht="14.25" hidden="1" customHeight="1" x14ac:dyDescent="0.2"/>
    <row r="1920" ht="14.25" hidden="1" customHeight="1" x14ac:dyDescent="0.2"/>
    <row r="1921" ht="14.25" hidden="1" customHeight="1" x14ac:dyDescent="0.2"/>
    <row r="1922" ht="14.25" hidden="1" customHeight="1" x14ac:dyDescent="0.2"/>
    <row r="1923" ht="14.25" hidden="1" customHeight="1" x14ac:dyDescent="0.2"/>
    <row r="1924" ht="14.25" hidden="1" customHeight="1" x14ac:dyDescent="0.2"/>
    <row r="1925" ht="14.25" hidden="1" customHeight="1" x14ac:dyDescent="0.2"/>
    <row r="1926" ht="14.25" hidden="1" customHeight="1" x14ac:dyDescent="0.2"/>
    <row r="1927" ht="14.25" hidden="1" customHeight="1" x14ac:dyDescent="0.2"/>
    <row r="1928" ht="14.25" hidden="1" customHeight="1" x14ac:dyDescent="0.2"/>
    <row r="1929" ht="14.25" hidden="1" customHeight="1" x14ac:dyDescent="0.2"/>
    <row r="1930" ht="14.25" hidden="1" customHeight="1" x14ac:dyDescent="0.2"/>
    <row r="1931" ht="14.25" hidden="1" customHeight="1" x14ac:dyDescent="0.2"/>
    <row r="1932" ht="14.25" hidden="1" customHeight="1" x14ac:dyDescent="0.2"/>
    <row r="1933" ht="14.25" hidden="1" customHeight="1" x14ac:dyDescent="0.2"/>
    <row r="1934" ht="14.25" hidden="1" customHeight="1" x14ac:dyDescent="0.2"/>
    <row r="1935" ht="14.25" hidden="1" customHeight="1" x14ac:dyDescent="0.2"/>
    <row r="1936" ht="14.25" hidden="1" customHeight="1" x14ac:dyDescent="0.2"/>
    <row r="1937" ht="14.25" hidden="1" customHeight="1" x14ac:dyDescent="0.2"/>
    <row r="1938" ht="14.25" hidden="1" customHeight="1" x14ac:dyDescent="0.2"/>
    <row r="1939" ht="14.25" hidden="1" customHeight="1" x14ac:dyDescent="0.2"/>
    <row r="1940" ht="14.25" hidden="1" customHeight="1" x14ac:dyDescent="0.2"/>
    <row r="1941" ht="14.25" hidden="1" customHeight="1" x14ac:dyDescent="0.2"/>
    <row r="1942" ht="14.25" hidden="1" customHeight="1" x14ac:dyDescent="0.2"/>
    <row r="1943" ht="14.25" hidden="1" customHeight="1" x14ac:dyDescent="0.2"/>
    <row r="1944" ht="14.25" hidden="1" customHeight="1" x14ac:dyDescent="0.2"/>
    <row r="1945" ht="14.25" hidden="1" customHeight="1" x14ac:dyDescent="0.2"/>
    <row r="1946" ht="14.25" hidden="1" customHeight="1" x14ac:dyDescent="0.2"/>
    <row r="1947" ht="14.25" hidden="1" customHeight="1" x14ac:dyDescent="0.2"/>
    <row r="1948" ht="14.25" hidden="1" customHeight="1" x14ac:dyDescent="0.2"/>
    <row r="1949" ht="14.25" hidden="1" customHeight="1" x14ac:dyDescent="0.2"/>
    <row r="1950" ht="14.25" hidden="1" customHeight="1" x14ac:dyDescent="0.2"/>
    <row r="1951" ht="14.25" hidden="1" customHeight="1" x14ac:dyDescent="0.2"/>
    <row r="1952" ht="14.25" hidden="1" customHeight="1" x14ac:dyDescent="0.2"/>
    <row r="1953" ht="14.25" hidden="1" customHeight="1" x14ac:dyDescent="0.2"/>
    <row r="1954" ht="14.25" hidden="1" customHeight="1" x14ac:dyDescent="0.2"/>
    <row r="1955" ht="14.25" hidden="1" customHeight="1" x14ac:dyDescent="0.2"/>
    <row r="1956" ht="14.25" hidden="1" customHeight="1" x14ac:dyDescent="0.2"/>
    <row r="1957" ht="14.25" hidden="1" customHeight="1" x14ac:dyDescent="0.2"/>
    <row r="1958" ht="14.25" hidden="1" customHeight="1" x14ac:dyDescent="0.2"/>
    <row r="1959" ht="14.25" hidden="1" customHeight="1" x14ac:dyDescent="0.2"/>
    <row r="1960" ht="14.25" hidden="1" customHeight="1" x14ac:dyDescent="0.2"/>
    <row r="1961" ht="14.25" hidden="1" customHeight="1" x14ac:dyDescent="0.2"/>
    <row r="1962" ht="14.25" hidden="1" customHeight="1" x14ac:dyDescent="0.2"/>
    <row r="1963" ht="14.25" hidden="1" customHeight="1" x14ac:dyDescent="0.2"/>
    <row r="1964" ht="14.25" hidden="1" customHeight="1" x14ac:dyDescent="0.2"/>
    <row r="1965" ht="14.25" hidden="1" customHeight="1" x14ac:dyDescent="0.2"/>
    <row r="1966" ht="14.25" hidden="1" customHeight="1" x14ac:dyDescent="0.2"/>
    <row r="1967" ht="14.25" hidden="1" customHeight="1" x14ac:dyDescent="0.2"/>
    <row r="1968" ht="14.25" hidden="1" customHeight="1" x14ac:dyDescent="0.2"/>
    <row r="1969" ht="14.25" hidden="1" customHeight="1" x14ac:dyDescent="0.2"/>
    <row r="1970" ht="14.25" hidden="1" customHeight="1" x14ac:dyDescent="0.2"/>
    <row r="1971" ht="14.25" hidden="1" customHeight="1" x14ac:dyDescent="0.2"/>
    <row r="1972" ht="14.25" hidden="1" customHeight="1" x14ac:dyDescent="0.2"/>
    <row r="1973" ht="14.25" hidden="1" customHeight="1" x14ac:dyDescent="0.2"/>
    <row r="1974" ht="14.25" hidden="1" customHeight="1" x14ac:dyDescent="0.2"/>
    <row r="1975" ht="14.25" hidden="1" customHeight="1" x14ac:dyDescent="0.2"/>
    <row r="1976" ht="14.25" hidden="1" customHeight="1" x14ac:dyDescent="0.2"/>
    <row r="1977" ht="14.25" hidden="1" customHeight="1" x14ac:dyDescent="0.2"/>
    <row r="1978" ht="14.25" hidden="1" customHeight="1" x14ac:dyDescent="0.2"/>
    <row r="1979" ht="14.25" hidden="1" customHeight="1" x14ac:dyDescent="0.2"/>
    <row r="1980" ht="14.25" hidden="1" customHeight="1" x14ac:dyDescent="0.2"/>
    <row r="1981" ht="14.25" hidden="1" customHeight="1" x14ac:dyDescent="0.2"/>
    <row r="1982" ht="14.25" hidden="1" customHeight="1" x14ac:dyDescent="0.2"/>
    <row r="1983" ht="14.25" hidden="1" customHeight="1" x14ac:dyDescent="0.2"/>
    <row r="1984" ht="14.25" hidden="1" customHeight="1" x14ac:dyDescent="0.2"/>
    <row r="1985" ht="14.25" hidden="1" customHeight="1" x14ac:dyDescent="0.2"/>
    <row r="1986" ht="14.25" hidden="1" customHeight="1" x14ac:dyDescent="0.2"/>
    <row r="1987" ht="14.25" hidden="1" customHeight="1" x14ac:dyDescent="0.2"/>
    <row r="1988" ht="14.25" hidden="1" customHeight="1" x14ac:dyDescent="0.2"/>
    <row r="1989" ht="14.25" hidden="1" customHeight="1" x14ac:dyDescent="0.2"/>
    <row r="1990" ht="14.25" hidden="1" customHeight="1" x14ac:dyDescent="0.2"/>
    <row r="1991" ht="14.25" hidden="1" customHeight="1" x14ac:dyDescent="0.2"/>
    <row r="1992" ht="14.25" hidden="1" customHeight="1" x14ac:dyDescent="0.2"/>
    <row r="1993" ht="14.25" hidden="1" customHeight="1" x14ac:dyDescent="0.2"/>
    <row r="1994" ht="14.25" hidden="1" customHeight="1" x14ac:dyDescent="0.2"/>
    <row r="1995" ht="14.25" hidden="1" customHeight="1" x14ac:dyDescent="0.2"/>
    <row r="1996" ht="14.25" hidden="1" customHeight="1" x14ac:dyDescent="0.2"/>
    <row r="1997" ht="14.25" hidden="1" customHeight="1" x14ac:dyDescent="0.2"/>
    <row r="1998" ht="14.25" hidden="1" customHeight="1" x14ac:dyDescent="0.2"/>
    <row r="1999" ht="14.25" hidden="1" customHeight="1" x14ac:dyDescent="0.2"/>
    <row r="2000" ht="14.25" hidden="1" customHeight="1" x14ac:dyDescent="0.2"/>
    <row r="2001" ht="14.25" hidden="1" customHeight="1" x14ac:dyDescent="0.2"/>
    <row r="2002" ht="14.25" hidden="1" customHeight="1" x14ac:dyDescent="0.2"/>
    <row r="2003" ht="14.25" hidden="1" customHeight="1" x14ac:dyDescent="0.2"/>
    <row r="2004" ht="14.25" hidden="1" customHeight="1" x14ac:dyDescent="0.2"/>
    <row r="2005" ht="14.25" hidden="1" customHeight="1" x14ac:dyDescent="0.2"/>
    <row r="2006" ht="14.25" hidden="1" customHeight="1" x14ac:dyDescent="0.2"/>
    <row r="2007" ht="14.25" hidden="1" customHeight="1" x14ac:dyDescent="0.2"/>
    <row r="2008" ht="14.25" hidden="1" customHeight="1" x14ac:dyDescent="0.2"/>
    <row r="2009" ht="14.25" hidden="1" customHeight="1" x14ac:dyDescent="0.2"/>
    <row r="2010" ht="14.25" hidden="1" customHeight="1" x14ac:dyDescent="0.2"/>
    <row r="2011" ht="14.25" hidden="1" customHeight="1" x14ac:dyDescent="0.2"/>
    <row r="2012" ht="14.25" hidden="1" customHeight="1" x14ac:dyDescent="0.2"/>
    <row r="2013" ht="14.25" hidden="1" customHeight="1" x14ac:dyDescent="0.2"/>
    <row r="2014" ht="14.25" hidden="1" customHeight="1" x14ac:dyDescent="0.2"/>
    <row r="2015" ht="14.25" hidden="1" customHeight="1" x14ac:dyDescent="0.2"/>
    <row r="2016" ht="14.25" hidden="1" customHeight="1" x14ac:dyDescent="0.2"/>
    <row r="2017" ht="14.25" hidden="1" customHeight="1" x14ac:dyDescent="0.2"/>
    <row r="2018" ht="14.25" hidden="1" customHeight="1" x14ac:dyDescent="0.2"/>
    <row r="2019" ht="14.25" hidden="1" customHeight="1" x14ac:dyDescent="0.2"/>
    <row r="2020" ht="14.25" hidden="1" customHeight="1" x14ac:dyDescent="0.2"/>
    <row r="2021" ht="14.25" hidden="1" customHeight="1" x14ac:dyDescent="0.2"/>
    <row r="2022" ht="14.25" hidden="1" customHeight="1" x14ac:dyDescent="0.2"/>
    <row r="2023" ht="14.25" hidden="1" customHeight="1" x14ac:dyDescent="0.2"/>
    <row r="2024" ht="14.25" hidden="1" customHeight="1" x14ac:dyDescent="0.2"/>
    <row r="2025" ht="14.25" hidden="1" customHeight="1" x14ac:dyDescent="0.2"/>
    <row r="2026" ht="14.25" hidden="1" customHeight="1" x14ac:dyDescent="0.2"/>
    <row r="2027" ht="14.25" hidden="1" customHeight="1" x14ac:dyDescent="0.2"/>
    <row r="2028" ht="14.25" hidden="1" customHeight="1" x14ac:dyDescent="0.2"/>
    <row r="2029" ht="14.25" hidden="1" customHeight="1" x14ac:dyDescent="0.2"/>
    <row r="2030" ht="14.25" hidden="1" customHeight="1" x14ac:dyDescent="0.2"/>
    <row r="2031" ht="14.25" hidden="1" customHeight="1" x14ac:dyDescent="0.2"/>
    <row r="2032" ht="14.25" hidden="1" customHeight="1" x14ac:dyDescent="0.2"/>
    <row r="2033" ht="14.25" hidden="1" customHeight="1" x14ac:dyDescent="0.2"/>
    <row r="2034" ht="14.25" hidden="1" customHeight="1" x14ac:dyDescent="0.2"/>
    <row r="2035" ht="14.25" hidden="1" customHeight="1" x14ac:dyDescent="0.2"/>
    <row r="2036" ht="14.25" hidden="1" customHeight="1" x14ac:dyDescent="0.2"/>
    <row r="2037" ht="14.25" hidden="1" customHeight="1" x14ac:dyDescent="0.2"/>
    <row r="2038" ht="14.25" hidden="1" customHeight="1" x14ac:dyDescent="0.2"/>
    <row r="2039" ht="14.25" hidden="1" customHeight="1" x14ac:dyDescent="0.2"/>
    <row r="2040" ht="14.25" hidden="1" customHeight="1" x14ac:dyDescent="0.2"/>
    <row r="2041" ht="14.25" hidden="1" customHeight="1" x14ac:dyDescent="0.2"/>
    <row r="2042" ht="14.25" hidden="1" customHeight="1" x14ac:dyDescent="0.2"/>
    <row r="2043" ht="14.25" hidden="1" customHeight="1" x14ac:dyDescent="0.2"/>
    <row r="2044" ht="14.25" hidden="1" customHeight="1" x14ac:dyDescent="0.2"/>
    <row r="2045" ht="14.25" hidden="1" customHeight="1" x14ac:dyDescent="0.2"/>
    <row r="2046" ht="14.25" hidden="1" customHeight="1" x14ac:dyDescent="0.2"/>
    <row r="2047" ht="14.25" hidden="1" customHeight="1" x14ac:dyDescent="0.2"/>
    <row r="2048" ht="14.25" hidden="1" customHeight="1" x14ac:dyDescent="0.2"/>
    <row r="2049" ht="14.25" hidden="1" customHeight="1" x14ac:dyDescent="0.2"/>
    <row r="2050" ht="14.25" hidden="1" customHeight="1" x14ac:dyDescent="0.2"/>
    <row r="2051" ht="14.25" hidden="1" customHeight="1" x14ac:dyDescent="0.2"/>
    <row r="2052" ht="14.25" hidden="1" customHeight="1" x14ac:dyDescent="0.2"/>
    <row r="2053" ht="14.25" hidden="1" customHeight="1" x14ac:dyDescent="0.2"/>
    <row r="2054" ht="14.25" hidden="1" customHeight="1" x14ac:dyDescent="0.2"/>
    <row r="2055" ht="14.25" hidden="1" customHeight="1" x14ac:dyDescent="0.2"/>
    <row r="2056" ht="14.25" hidden="1" customHeight="1" x14ac:dyDescent="0.2"/>
    <row r="2057" ht="14.25" hidden="1" customHeight="1" x14ac:dyDescent="0.2"/>
    <row r="2058" ht="14.25" hidden="1" customHeight="1" x14ac:dyDescent="0.2"/>
    <row r="2059" ht="14.25" hidden="1" customHeight="1" x14ac:dyDescent="0.2"/>
    <row r="2060" ht="14.25" hidden="1" customHeight="1" x14ac:dyDescent="0.2"/>
    <row r="2061" ht="14.25" hidden="1" customHeight="1" x14ac:dyDescent="0.2"/>
    <row r="2062" ht="14.25" hidden="1" customHeight="1" x14ac:dyDescent="0.2"/>
    <row r="2063" ht="14.25" hidden="1" customHeight="1" x14ac:dyDescent="0.2"/>
    <row r="2064" ht="14.25" hidden="1" customHeight="1" x14ac:dyDescent="0.2"/>
    <row r="2065" ht="14.25" hidden="1" customHeight="1" x14ac:dyDescent="0.2"/>
    <row r="2066" ht="14.25" hidden="1" customHeight="1" x14ac:dyDescent="0.2"/>
    <row r="2067" ht="14.25" hidden="1" customHeight="1" x14ac:dyDescent="0.2"/>
    <row r="2068" ht="14.25" hidden="1" customHeight="1" x14ac:dyDescent="0.2"/>
    <row r="2069" ht="14.25" hidden="1" customHeight="1" x14ac:dyDescent="0.2"/>
    <row r="2070" ht="14.25" hidden="1" customHeight="1" x14ac:dyDescent="0.2"/>
    <row r="2071" ht="14.25" hidden="1" customHeight="1" x14ac:dyDescent="0.2"/>
    <row r="2072" ht="14.25" hidden="1" customHeight="1" x14ac:dyDescent="0.2"/>
    <row r="2073" ht="14.25" hidden="1" customHeight="1" x14ac:dyDescent="0.2"/>
    <row r="2074" ht="14.25" hidden="1" customHeight="1" x14ac:dyDescent="0.2"/>
    <row r="2075" ht="14.25" hidden="1" customHeight="1" x14ac:dyDescent="0.2"/>
    <row r="2076" ht="14.25" hidden="1" customHeight="1" x14ac:dyDescent="0.2"/>
    <row r="2077" ht="14.25" hidden="1" customHeight="1" x14ac:dyDescent="0.2"/>
    <row r="2078" ht="14.25" hidden="1" customHeight="1" x14ac:dyDescent="0.2"/>
    <row r="2079" ht="14.25" hidden="1" customHeight="1" x14ac:dyDescent="0.2"/>
    <row r="2080" ht="14.25" hidden="1" customHeight="1" x14ac:dyDescent="0.2"/>
    <row r="2081" ht="14.25" hidden="1" customHeight="1" x14ac:dyDescent="0.2"/>
    <row r="2082" ht="14.25" hidden="1" customHeight="1" x14ac:dyDescent="0.2"/>
    <row r="2083" ht="14.25" hidden="1" customHeight="1" x14ac:dyDescent="0.2"/>
    <row r="2084" ht="14.25" hidden="1" customHeight="1" x14ac:dyDescent="0.2"/>
    <row r="2085" ht="14.25" hidden="1" customHeight="1" x14ac:dyDescent="0.2"/>
    <row r="2086" ht="14.25" hidden="1" customHeight="1" x14ac:dyDescent="0.2"/>
    <row r="2087" ht="14.25" hidden="1" customHeight="1" x14ac:dyDescent="0.2"/>
    <row r="2088" ht="14.25" hidden="1" customHeight="1" x14ac:dyDescent="0.2"/>
    <row r="2089" ht="14.25" hidden="1" customHeight="1" x14ac:dyDescent="0.2"/>
    <row r="2090" ht="14.25" hidden="1" customHeight="1" x14ac:dyDescent="0.2"/>
    <row r="2091" ht="14.25" hidden="1" customHeight="1" x14ac:dyDescent="0.2"/>
    <row r="2092" ht="14.25" hidden="1" customHeight="1" x14ac:dyDescent="0.2"/>
    <row r="2093" ht="14.25" hidden="1" customHeight="1" x14ac:dyDescent="0.2"/>
    <row r="2094" ht="14.25" hidden="1" customHeight="1" x14ac:dyDescent="0.2"/>
    <row r="2095" ht="14.25" hidden="1" customHeight="1" x14ac:dyDescent="0.2"/>
    <row r="2096" ht="14.25" hidden="1" customHeight="1" x14ac:dyDescent="0.2"/>
    <row r="2097" ht="14.25" hidden="1" customHeight="1" x14ac:dyDescent="0.2"/>
    <row r="2098" ht="14.25" hidden="1" customHeight="1" x14ac:dyDescent="0.2"/>
    <row r="2099" ht="14.25" hidden="1" customHeight="1" x14ac:dyDescent="0.2"/>
    <row r="2100" ht="14.25" hidden="1" customHeight="1" x14ac:dyDescent="0.2"/>
    <row r="2101" ht="14.25" hidden="1" customHeight="1" x14ac:dyDescent="0.2"/>
    <row r="2102" ht="14.25" hidden="1" customHeight="1" x14ac:dyDescent="0.2"/>
    <row r="2103" ht="14.25" hidden="1" customHeight="1" x14ac:dyDescent="0.2"/>
    <row r="2104" ht="14.25" hidden="1" customHeight="1" x14ac:dyDescent="0.2"/>
    <row r="2105" ht="14.25" hidden="1" customHeight="1" x14ac:dyDescent="0.2"/>
    <row r="2106" ht="14.25" hidden="1" customHeight="1" x14ac:dyDescent="0.2"/>
    <row r="2107" ht="14.25" hidden="1" customHeight="1" x14ac:dyDescent="0.2"/>
    <row r="2108" ht="14.25" hidden="1" customHeight="1" x14ac:dyDescent="0.2"/>
    <row r="2109" ht="14.25" hidden="1" customHeight="1" x14ac:dyDescent="0.2"/>
    <row r="2110" ht="14.25" hidden="1" customHeight="1" x14ac:dyDescent="0.2"/>
    <row r="2111" ht="14.25" hidden="1" customHeight="1" x14ac:dyDescent="0.2"/>
    <row r="2112" ht="14.25" hidden="1" customHeight="1" x14ac:dyDescent="0.2"/>
    <row r="2113" ht="14.25" hidden="1" customHeight="1" x14ac:dyDescent="0.2"/>
    <row r="2114" ht="14.25" hidden="1" customHeight="1" x14ac:dyDescent="0.2"/>
    <row r="2115" ht="14.25" hidden="1" customHeight="1" x14ac:dyDescent="0.2"/>
    <row r="2116" ht="14.25" hidden="1" customHeight="1" x14ac:dyDescent="0.2"/>
    <row r="2117" ht="14.25" hidden="1" customHeight="1" x14ac:dyDescent="0.2"/>
    <row r="2118" ht="14.25" hidden="1" customHeight="1" x14ac:dyDescent="0.2"/>
    <row r="2119" ht="14.25" hidden="1" customHeight="1" x14ac:dyDescent="0.2"/>
    <row r="2120" ht="14.25" hidden="1" customHeight="1" x14ac:dyDescent="0.2"/>
    <row r="2121" ht="14.25" hidden="1" customHeight="1" x14ac:dyDescent="0.2"/>
    <row r="2122" ht="14.25" hidden="1" customHeight="1" x14ac:dyDescent="0.2"/>
    <row r="2123" ht="14.25" hidden="1" customHeight="1" x14ac:dyDescent="0.2"/>
    <row r="2124" ht="14.25" hidden="1" customHeight="1" x14ac:dyDescent="0.2"/>
    <row r="2125" ht="14.25" hidden="1" customHeight="1" x14ac:dyDescent="0.2"/>
    <row r="2126" ht="14.25" hidden="1" customHeight="1" x14ac:dyDescent="0.2"/>
    <row r="2127" ht="14.25" hidden="1" customHeight="1" x14ac:dyDescent="0.2"/>
    <row r="2128" ht="14.25" hidden="1" customHeight="1" x14ac:dyDescent="0.2"/>
    <row r="2129" ht="14.25" hidden="1" customHeight="1" x14ac:dyDescent="0.2"/>
    <row r="2130" ht="14.25" hidden="1" customHeight="1" x14ac:dyDescent="0.2"/>
    <row r="2131" ht="14.25" hidden="1" customHeight="1" x14ac:dyDescent="0.2"/>
    <row r="2132" ht="14.25" hidden="1" customHeight="1" x14ac:dyDescent="0.2"/>
    <row r="2133" ht="14.25" hidden="1" customHeight="1" x14ac:dyDescent="0.2"/>
    <row r="2134" ht="14.25" hidden="1" customHeight="1" x14ac:dyDescent="0.2"/>
    <row r="2135" ht="14.25" hidden="1" customHeight="1" x14ac:dyDescent="0.2"/>
    <row r="2136" ht="14.25" hidden="1" customHeight="1" x14ac:dyDescent="0.2"/>
    <row r="2137" ht="14.25" hidden="1" customHeight="1" x14ac:dyDescent="0.2"/>
    <row r="2138" ht="14.25" hidden="1" customHeight="1" x14ac:dyDescent="0.2"/>
    <row r="2139" ht="14.25" hidden="1" customHeight="1" x14ac:dyDescent="0.2"/>
    <row r="2140" ht="14.25" hidden="1" customHeight="1" x14ac:dyDescent="0.2"/>
    <row r="2141" ht="14.25" hidden="1" customHeight="1" x14ac:dyDescent="0.2"/>
    <row r="2142" ht="14.25" hidden="1" customHeight="1" x14ac:dyDescent="0.2"/>
    <row r="2143" ht="14.25" hidden="1" customHeight="1" x14ac:dyDescent="0.2"/>
    <row r="2144" ht="14.25" hidden="1" customHeight="1" x14ac:dyDescent="0.2"/>
    <row r="2145" ht="14.25" hidden="1" customHeight="1" x14ac:dyDescent="0.2"/>
    <row r="2146" ht="14.25" hidden="1" customHeight="1" x14ac:dyDescent="0.2"/>
    <row r="2147" ht="14.25" hidden="1" customHeight="1" x14ac:dyDescent="0.2"/>
    <row r="2148" ht="14.25" hidden="1" customHeight="1" x14ac:dyDescent="0.2"/>
    <row r="2149" ht="14.25" hidden="1" customHeight="1" x14ac:dyDescent="0.2"/>
    <row r="2150" ht="14.25" hidden="1" customHeight="1" x14ac:dyDescent="0.2"/>
    <row r="2151" ht="14.25" hidden="1" customHeight="1" x14ac:dyDescent="0.2"/>
    <row r="2152" ht="14.25" hidden="1" customHeight="1" x14ac:dyDescent="0.2"/>
    <row r="2153" ht="14.25" hidden="1" customHeight="1" x14ac:dyDescent="0.2"/>
    <row r="2154" ht="14.25" hidden="1" customHeight="1" x14ac:dyDescent="0.2"/>
    <row r="2155" ht="14.25" hidden="1" customHeight="1" x14ac:dyDescent="0.2"/>
    <row r="2156" ht="14.25" hidden="1" customHeight="1" x14ac:dyDescent="0.2"/>
    <row r="2157" ht="14.25" hidden="1" customHeight="1" x14ac:dyDescent="0.2"/>
    <row r="2158" ht="14.25" hidden="1" customHeight="1" x14ac:dyDescent="0.2"/>
    <row r="2159" ht="14.25" hidden="1" customHeight="1" x14ac:dyDescent="0.2"/>
    <row r="2160" ht="14.25" hidden="1" customHeight="1" x14ac:dyDescent="0.2"/>
    <row r="2161" ht="14.25" hidden="1" customHeight="1" x14ac:dyDescent="0.2"/>
    <row r="2162" ht="14.25" hidden="1" customHeight="1" x14ac:dyDescent="0.2"/>
    <row r="2163" ht="14.25" hidden="1" customHeight="1" x14ac:dyDescent="0.2"/>
    <row r="2164" ht="14.25" hidden="1" customHeight="1" x14ac:dyDescent="0.2"/>
    <row r="2165" ht="14.25" hidden="1" customHeight="1" x14ac:dyDescent="0.2"/>
    <row r="2166" ht="14.25" hidden="1" customHeight="1" x14ac:dyDescent="0.2"/>
    <row r="2167" ht="14.25" hidden="1" customHeight="1" x14ac:dyDescent="0.2"/>
    <row r="2168" ht="14.25" hidden="1" customHeight="1" x14ac:dyDescent="0.2"/>
    <row r="2169" ht="14.25" hidden="1" customHeight="1" x14ac:dyDescent="0.2"/>
    <row r="2170" ht="14.25" hidden="1" customHeight="1" x14ac:dyDescent="0.2"/>
    <row r="2171" ht="14.25" hidden="1" customHeight="1" x14ac:dyDescent="0.2"/>
    <row r="2172" ht="14.25" hidden="1" customHeight="1" x14ac:dyDescent="0.2"/>
    <row r="2173" ht="14.25" hidden="1" customHeight="1" x14ac:dyDescent="0.2"/>
    <row r="2174" ht="14.25" hidden="1" customHeight="1" x14ac:dyDescent="0.2"/>
    <row r="2175" ht="14.25" hidden="1" customHeight="1" x14ac:dyDescent="0.2"/>
    <row r="2176" ht="14.25" hidden="1" customHeight="1" x14ac:dyDescent="0.2"/>
    <row r="2177" ht="14.25" hidden="1" customHeight="1" x14ac:dyDescent="0.2"/>
    <row r="2178" ht="14.25" hidden="1" customHeight="1" x14ac:dyDescent="0.2"/>
    <row r="2179" ht="14.25" hidden="1" customHeight="1" x14ac:dyDescent="0.2"/>
    <row r="2180" ht="14.25" hidden="1" customHeight="1" x14ac:dyDescent="0.2"/>
    <row r="2181" ht="14.25" hidden="1" customHeight="1" x14ac:dyDescent="0.2"/>
    <row r="2182" ht="14.25" hidden="1" customHeight="1" x14ac:dyDescent="0.2"/>
    <row r="2183" ht="14.25" hidden="1" customHeight="1" x14ac:dyDescent="0.2"/>
    <row r="2184" ht="14.25" hidden="1" customHeight="1" x14ac:dyDescent="0.2"/>
    <row r="2185" ht="14.25" hidden="1" customHeight="1" x14ac:dyDescent="0.2"/>
    <row r="2186" ht="14.25" hidden="1" customHeight="1" x14ac:dyDescent="0.2"/>
    <row r="2187" ht="14.25" hidden="1" customHeight="1" x14ac:dyDescent="0.2"/>
    <row r="2188" ht="14.25" hidden="1" customHeight="1" x14ac:dyDescent="0.2"/>
    <row r="2189" ht="14.25" hidden="1" customHeight="1" x14ac:dyDescent="0.2"/>
    <row r="2190" ht="14.25" hidden="1" customHeight="1" x14ac:dyDescent="0.2"/>
    <row r="2191" ht="14.25" hidden="1" customHeight="1" x14ac:dyDescent="0.2"/>
    <row r="2192" ht="14.25" hidden="1" customHeight="1" x14ac:dyDescent="0.2"/>
    <row r="2193" ht="14.25" hidden="1" customHeight="1" x14ac:dyDescent="0.2"/>
    <row r="2194" ht="14.25" hidden="1" customHeight="1" x14ac:dyDescent="0.2"/>
    <row r="2195" ht="14.25" hidden="1" customHeight="1" x14ac:dyDescent="0.2"/>
    <row r="2196" ht="14.25" hidden="1" customHeight="1" x14ac:dyDescent="0.2"/>
    <row r="2197" ht="14.25" hidden="1" customHeight="1" x14ac:dyDescent="0.2"/>
    <row r="2198" ht="14.25" hidden="1" customHeight="1" x14ac:dyDescent="0.2"/>
    <row r="2199" ht="14.25" hidden="1" customHeight="1" x14ac:dyDescent="0.2"/>
    <row r="2200" ht="14.25" hidden="1" customHeight="1" x14ac:dyDescent="0.2"/>
    <row r="2201" ht="14.25" hidden="1" customHeight="1" x14ac:dyDescent="0.2"/>
    <row r="2202" ht="14.25" hidden="1" customHeight="1" x14ac:dyDescent="0.2"/>
    <row r="2203" ht="14.25" hidden="1" customHeight="1" x14ac:dyDescent="0.2"/>
    <row r="2204" ht="14.25" hidden="1" customHeight="1" x14ac:dyDescent="0.2"/>
    <row r="2205" ht="14.25" hidden="1" customHeight="1" x14ac:dyDescent="0.2"/>
    <row r="2206" ht="14.25" hidden="1" customHeight="1" x14ac:dyDescent="0.2"/>
    <row r="2207" ht="14.25" hidden="1" customHeight="1" x14ac:dyDescent="0.2"/>
    <row r="2208" ht="14.25" hidden="1" customHeight="1" x14ac:dyDescent="0.2"/>
    <row r="2209" ht="14.25" hidden="1" customHeight="1" x14ac:dyDescent="0.2"/>
    <row r="2210" ht="14.25" hidden="1" customHeight="1" x14ac:dyDescent="0.2"/>
    <row r="2211" ht="14.25" hidden="1" customHeight="1" x14ac:dyDescent="0.2"/>
    <row r="2212" ht="14.25" hidden="1" customHeight="1" x14ac:dyDescent="0.2"/>
    <row r="2213" ht="14.25" hidden="1" customHeight="1" x14ac:dyDescent="0.2"/>
    <row r="2214" ht="14.25" hidden="1" customHeight="1" x14ac:dyDescent="0.2"/>
    <row r="2215" ht="14.25" hidden="1" customHeight="1" x14ac:dyDescent="0.2"/>
    <row r="2216" ht="14.25" hidden="1" customHeight="1" x14ac:dyDescent="0.2"/>
    <row r="2217" ht="14.25" hidden="1" customHeight="1" x14ac:dyDescent="0.2"/>
    <row r="2218" ht="14.25" hidden="1" customHeight="1" x14ac:dyDescent="0.2"/>
    <row r="2219" ht="14.25" hidden="1" customHeight="1" x14ac:dyDescent="0.2"/>
    <row r="2220" ht="14.25" hidden="1" customHeight="1" x14ac:dyDescent="0.2"/>
    <row r="2221" ht="14.25" hidden="1" customHeight="1" x14ac:dyDescent="0.2"/>
    <row r="2222" ht="14.25" hidden="1" customHeight="1" x14ac:dyDescent="0.2"/>
    <row r="2223" ht="14.25" hidden="1" customHeight="1" x14ac:dyDescent="0.2"/>
    <row r="2224" ht="14.25" hidden="1" customHeight="1" x14ac:dyDescent="0.2"/>
    <row r="2225" ht="14.25" hidden="1" customHeight="1" x14ac:dyDescent="0.2"/>
    <row r="2226" ht="14.25" hidden="1" customHeight="1" x14ac:dyDescent="0.2"/>
    <row r="2227" ht="14.25" hidden="1" customHeight="1" x14ac:dyDescent="0.2"/>
    <row r="2228" ht="14.25" hidden="1" customHeight="1" x14ac:dyDescent="0.2"/>
    <row r="2229" ht="14.25" hidden="1" customHeight="1" x14ac:dyDescent="0.2"/>
    <row r="2230" ht="14.25" hidden="1" customHeight="1" x14ac:dyDescent="0.2"/>
    <row r="2231" ht="14.25" hidden="1" customHeight="1" x14ac:dyDescent="0.2"/>
    <row r="2232" ht="14.25" hidden="1" customHeight="1" x14ac:dyDescent="0.2"/>
    <row r="2233" ht="14.25" hidden="1" customHeight="1" x14ac:dyDescent="0.2"/>
    <row r="2234" ht="14.25" hidden="1" customHeight="1" x14ac:dyDescent="0.2"/>
    <row r="2235" ht="14.25" hidden="1" customHeight="1" x14ac:dyDescent="0.2"/>
    <row r="2236" ht="14.25" hidden="1" customHeight="1" x14ac:dyDescent="0.2"/>
    <row r="2237" ht="14.25" hidden="1" customHeight="1" x14ac:dyDescent="0.2"/>
    <row r="2238" ht="14.25" hidden="1" customHeight="1" x14ac:dyDescent="0.2"/>
    <row r="2239" ht="14.25" hidden="1" customHeight="1" x14ac:dyDescent="0.2"/>
    <row r="2240" ht="14.25" hidden="1" customHeight="1" x14ac:dyDescent="0.2"/>
    <row r="2241" ht="14.25" hidden="1" customHeight="1" x14ac:dyDescent="0.2"/>
    <row r="2242" ht="14.25" hidden="1" customHeight="1" x14ac:dyDescent="0.2"/>
    <row r="2243" ht="14.25" hidden="1" customHeight="1" x14ac:dyDescent="0.2"/>
    <row r="2244" ht="14.25" hidden="1" customHeight="1" x14ac:dyDescent="0.2"/>
    <row r="2245" ht="14.25" hidden="1" customHeight="1" x14ac:dyDescent="0.2"/>
    <row r="2246" ht="14.25" hidden="1" customHeight="1" x14ac:dyDescent="0.2"/>
    <row r="2247" ht="14.25" hidden="1" customHeight="1" x14ac:dyDescent="0.2"/>
    <row r="2248" ht="14.25" hidden="1" customHeight="1" x14ac:dyDescent="0.2"/>
    <row r="2249" ht="14.25" hidden="1" customHeight="1" x14ac:dyDescent="0.2"/>
    <row r="2250" ht="14.25" hidden="1" customHeight="1" x14ac:dyDescent="0.2"/>
    <row r="2251" ht="14.25" hidden="1" customHeight="1" x14ac:dyDescent="0.2"/>
    <row r="2252" ht="14.25" hidden="1" customHeight="1" x14ac:dyDescent="0.2"/>
    <row r="2253" ht="14.25" hidden="1" customHeight="1" x14ac:dyDescent="0.2"/>
    <row r="2254" ht="14.25" hidden="1" customHeight="1" x14ac:dyDescent="0.2"/>
    <row r="2255" ht="14.25" hidden="1" customHeight="1" x14ac:dyDescent="0.2"/>
    <row r="2256" ht="14.25" hidden="1" customHeight="1" x14ac:dyDescent="0.2"/>
    <row r="2257" ht="14.25" hidden="1" customHeight="1" x14ac:dyDescent="0.2"/>
    <row r="2258" ht="14.25" hidden="1" customHeight="1" x14ac:dyDescent="0.2"/>
    <row r="2259" ht="14.25" hidden="1" customHeight="1" x14ac:dyDescent="0.2"/>
    <row r="2260" ht="14.25" hidden="1" customHeight="1" x14ac:dyDescent="0.2"/>
    <row r="2261" ht="14.25" hidden="1" customHeight="1" x14ac:dyDescent="0.2"/>
    <row r="2262" ht="14.25" hidden="1" customHeight="1" x14ac:dyDescent="0.2"/>
    <row r="2263" ht="14.25" hidden="1" customHeight="1" x14ac:dyDescent="0.2"/>
    <row r="2264" ht="14.25" hidden="1" customHeight="1" x14ac:dyDescent="0.2"/>
    <row r="2265" ht="14.25" hidden="1" customHeight="1" x14ac:dyDescent="0.2"/>
    <row r="2266" ht="14.25" hidden="1" customHeight="1" x14ac:dyDescent="0.2"/>
    <row r="2267" ht="14.25" hidden="1" customHeight="1" x14ac:dyDescent="0.2"/>
    <row r="2268" ht="14.25" hidden="1" customHeight="1" x14ac:dyDescent="0.2"/>
    <row r="2269" ht="14.25" hidden="1" customHeight="1" x14ac:dyDescent="0.2"/>
    <row r="2270" ht="14.25" hidden="1" customHeight="1" x14ac:dyDescent="0.2"/>
    <row r="2271" ht="14.25" hidden="1" customHeight="1" x14ac:dyDescent="0.2"/>
    <row r="2272" ht="14.25" hidden="1" customHeight="1" x14ac:dyDescent="0.2"/>
    <row r="2273" ht="14.25" hidden="1" customHeight="1" x14ac:dyDescent="0.2"/>
    <row r="2274" ht="14.25" hidden="1" customHeight="1" x14ac:dyDescent="0.2"/>
    <row r="2275" ht="14.25" hidden="1" customHeight="1" x14ac:dyDescent="0.2"/>
    <row r="2276" ht="14.25" hidden="1" customHeight="1" x14ac:dyDescent="0.2"/>
    <row r="2277" ht="14.25" hidden="1" customHeight="1" x14ac:dyDescent="0.2"/>
    <row r="2278" ht="14.25" hidden="1" customHeight="1" x14ac:dyDescent="0.2"/>
    <row r="2279" ht="14.25" hidden="1" customHeight="1" x14ac:dyDescent="0.2"/>
    <row r="2280" ht="14.25" hidden="1" customHeight="1" x14ac:dyDescent="0.2"/>
    <row r="2281" ht="14.25" hidden="1" customHeight="1" x14ac:dyDescent="0.2"/>
    <row r="2282" ht="14.25" hidden="1" customHeight="1" x14ac:dyDescent="0.2"/>
    <row r="2283" ht="14.25" hidden="1" customHeight="1" x14ac:dyDescent="0.2"/>
    <row r="2284" ht="14.25" hidden="1" customHeight="1" x14ac:dyDescent="0.2"/>
    <row r="2285" ht="14.25" hidden="1" customHeight="1" x14ac:dyDescent="0.2"/>
    <row r="2286" ht="14.25" hidden="1" customHeight="1" x14ac:dyDescent="0.2"/>
    <row r="2287" ht="14.25" hidden="1" customHeight="1" x14ac:dyDescent="0.2"/>
    <row r="2288" ht="14.25" hidden="1" customHeight="1" x14ac:dyDescent="0.2"/>
    <row r="2289" ht="14.25" hidden="1" customHeight="1" x14ac:dyDescent="0.2"/>
    <row r="2290" ht="14.25" hidden="1" customHeight="1" x14ac:dyDescent="0.2"/>
    <row r="2291" ht="14.25" hidden="1" customHeight="1" x14ac:dyDescent="0.2"/>
    <row r="2292" ht="14.25" hidden="1" customHeight="1" x14ac:dyDescent="0.2"/>
    <row r="2293" ht="14.25" hidden="1" customHeight="1" x14ac:dyDescent="0.2"/>
    <row r="2294" ht="14.25" hidden="1" customHeight="1" x14ac:dyDescent="0.2"/>
    <row r="2295" ht="14.25" hidden="1" customHeight="1" x14ac:dyDescent="0.2"/>
    <row r="2296" ht="14.25" hidden="1" customHeight="1" x14ac:dyDescent="0.2"/>
    <row r="2297" ht="14.25" hidden="1" customHeight="1" x14ac:dyDescent="0.2"/>
    <row r="2298" ht="14.25" hidden="1" customHeight="1" x14ac:dyDescent="0.2"/>
    <row r="2299" ht="14.25" hidden="1" customHeight="1" x14ac:dyDescent="0.2"/>
    <row r="2300" ht="14.25" hidden="1" customHeight="1" x14ac:dyDescent="0.2"/>
    <row r="2301" ht="14.25" hidden="1" customHeight="1" x14ac:dyDescent="0.2"/>
    <row r="2302" ht="14.25" hidden="1" customHeight="1" x14ac:dyDescent="0.2"/>
    <row r="2303" ht="14.25" hidden="1" customHeight="1" x14ac:dyDescent="0.2"/>
    <row r="2304" ht="14.25" hidden="1" customHeight="1" x14ac:dyDescent="0.2"/>
    <row r="2305" ht="14.25" hidden="1" customHeight="1" x14ac:dyDescent="0.2"/>
    <row r="2306" ht="14.25" hidden="1" customHeight="1" x14ac:dyDescent="0.2"/>
    <row r="2307" ht="14.25" hidden="1" customHeight="1" x14ac:dyDescent="0.2"/>
    <row r="2308" ht="14.25" hidden="1" customHeight="1" x14ac:dyDescent="0.2"/>
    <row r="2309" ht="14.25" hidden="1" customHeight="1" x14ac:dyDescent="0.2"/>
    <row r="2310" ht="14.25" hidden="1" customHeight="1" x14ac:dyDescent="0.2"/>
    <row r="2311" ht="14.25" hidden="1" customHeight="1" x14ac:dyDescent="0.2"/>
    <row r="2312" ht="14.25" hidden="1" customHeight="1" x14ac:dyDescent="0.2"/>
    <row r="2313" ht="14.25" hidden="1" customHeight="1" x14ac:dyDescent="0.2"/>
    <row r="2314" ht="14.25" hidden="1" customHeight="1" x14ac:dyDescent="0.2"/>
    <row r="2315" ht="14.25" hidden="1" customHeight="1" x14ac:dyDescent="0.2"/>
    <row r="2316" ht="14.25" hidden="1" customHeight="1" x14ac:dyDescent="0.2"/>
    <row r="2317" ht="14.25" hidden="1" customHeight="1" x14ac:dyDescent="0.2"/>
    <row r="2318" ht="14.25" hidden="1" customHeight="1" x14ac:dyDescent="0.2"/>
    <row r="2319" ht="14.25" hidden="1" customHeight="1" x14ac:dyDescent="0.2"/>
    <row r="2320" ht="14.25" hidden="1" customHeight="1" x14ac:dyDescent="0.2"/>
    <row r="2321" ht="14.25" hidden="1" customHeight="1" x14ac:dyDescent="0.2"/>
    <row r="2322" ht="14.25" hidden="1" customHeight="1" x14ac:dyDescent="0.2"/>
    <row r="2323" ht="14.25" hidden="1" customHeight="1" x14ac:dyDescent="0.2"/>
    <row r="2324" ht="14.25" hidden="1" customHeight="1" x14ac:dyDescent="0.2"/>
    <row r="2325" ht="14.25" hidden="1" customHeight="1" x14ac:dyDescent="0.2"/>
    <row r="2326" ht="14.25" hidden="1" customHeight="1" x14ac:dyDescent="0.2"/>
    <row r="2327" ht="14.25" hidden="1" customHeight="1" x14ac:dyDescent="0.2"/>
    <row r="2328" ht="14.25" hidden="1" customHeight="1" x14ac:dyDescent="0.2"/>
    <row r="2329" ht="14.25" hidden="1" customHeight="1" x14ac:dyDescent="0.2"/>
    <row r="2330" ht="14.25" hidden="1" customHeight="1" x14ac:dyDescent="0.2"/>
    <row r="2331" ht="14.25" hidden="1" customHeight="1" x14ac:dyDescent="0.2"/>
    <row r="2332" ht="14.25" hidden="1" customHeight="1" x14ac:dyDescent="0.2"/>
    <row r="2333" ht="14.25" hidden="1" customHeight="1" x14ac:dyDescent="0.2"/>
    <row r="2334" ht="14.25" hidden="1" customHeight="1" x14ac:dyDescent="0.2"/>
    <row r="2335" ht="14.25" hidden="1" customHeight="1" x14ac:dyDescent="0.2"/>
    <row r="2336" ht="14.25" hidden="1" customHeight="1" x14ac:dyDescent="0.2"/>
    <row r="2337" ht="14.25" hidden="1" customHeight="1" x14ac:dyDescent="0.2"/>
    <row r="2338" ht="14.25" hidden="1" customHeight="1" x14ac:dyDescent="0.2"/>
    <row r="2339" ht="14.25" hidden="1" customHeight="1" x14ac:dyDescent="0.2"/>
    <row r="2340" ht="14.25" hidden="1" customHeight="1" x14ac:dyDescent="0.2"/>
    <row r="2341" ht="14.25" hidden="1" customHeight="1" x14ac:dyDescent="0.2"/>
    <row r="2342" ht="14.25" hidden="1" customHeight="1" x14ac:dyDescent="0.2"/>
    <row r="2343" ht="14.25" hidden="1" customHeight="1" x14ac:dyDescent="0.2"/>
    <row r="2344" ht="14.25" hidden="1" customHeight="1" x14ac:dyDescent="0.2"/>
    <row r="2345" ht="14.25" hidden="1" customHeight="1" x14ac:dyDescent="0.2"/>
    <row r="2346" ht="14.25" hidden="1" customHeight="1" x14ac:dyDescent="0.2"/>
    <row r="2347" ht="14.25" hidden="1" customHeight="1" x14ac:dyDescent="0.2"/>
    <row r="2348" ht="14.25" hidden="1" customHeight="1" x14ac:dyDescent="0.2"/>
    <row r="2349" ht="14.25" hidden="1" customHeight="1" x14ac:dyDescent="0.2"/>
    <row r="2350" ht="14.25" hidden="1" customHeight="1" x14ac:dyDescent="0.2"/>
    <row r="2351" ht="14.25" hidden="1" customHeight="1" x14ac:dyDescent="0.2"/>
    <row r="2352" ht="14.25" hidden="1" customHeight="1" x14ac:dyDescent="0.2"/>
    <row r="2353" ht="14.25" hidden="1" customHeight="1" x14ac:dyDescent="0.2"/>
    <row r="2354" ht="14.25" hidden="1" customHeight="1" x14ac:dyDescent="0.2"/>
    <row r="2355" ht="14.25" hidden="1" customHeight="1" x14ac:dyDescent="0.2"/>
    <row r="2356" ht="14.25" hidden="1" customHeight="1" x14ac:dyDescent="0.2"/>
    <row r="2357" ht="14.25" hidden="1" customHeight="1" x14ac:dyDescent="0.2"/>
    <row r="2358" ht="14.25" hidden="1" customHeight="1" x14ac:dyDescent="0.2"/>
    <row r="2359" ht="14.25" hidden="1" customHeight="1" x14ac:dyDescent="0.2"/>
    <row r="2360" ht="14.25" hidden="1" customHeight="1" x14ac:dyDescent="0.2"/>
    <row r="2361" ht="14.25" hidden="1" customHeight="1" x14ac:dyDescent="0.2"/>
    <row r="2362" ht="14.25" hidden="1" customHeight="1" x14ac:dyDescent="0.2"/>
    <row r="2363" ht="14.25" hidden="1" customHeight="1" x14ac:dyDescent="0.2"/>
    <row r="2364" ht="14.25" hidden="1" customHeight="1" x14ac:dyDescent="0.2"/>
    <row r="2365" ht="14.25" hidden="1" customHeight="1" x14ac:dyDescent="0.2"/>
    <row r="2366" ht="14.25" hidden="1" customHeight="1" x14ac:dyDescent="0.2"/>
    <row r="2367" ht="14.25" hidden="1" customHeight="1" x14ac:dyDescent="0.2"/>
    <row r="2368" ht="14.25" hidden="1" customHeight="1" x14ac:dyDescent="0.2"/>
    <row r="2369" ht="14.25" hidden="1" customHeight="1" x14ac:dyDescent="0.2"/>
    <row r="2370" ht="14.25" hidden="1" customHeight="1" x14ac:dyDescent="0.2"/>
    <row r="2371" ht="14.25" hidden="1" customHeight="1" x14ac:dyDescent="0.2"/>
    <row r="2372" ht="14.25" hidden="1" customHeight="1" x14ac:dyDescent="0.2"/>
    <row r="2373" ht="14.25" hidden="1" customHeight="1" x14ac:dyDescent="0.2"/>
    <row r="2374" ht="14.25" hidden="1" customHeight="1" x14ac:dyDescent="0.2"/>
    <row r="2375" ht="14.25" hidden="1" customHeight="1" x14ac:dyDescent="0.2"/>
    <row r="2376" ht="14.25" hidden="1" customHeight="1" x14ac:dyDescent="0.2"/>
    <row r="2377" ht="14.25" hidden="1" customHeight="1" x14ac:dyDescent="0.2"/>
    <row r="2378" ht="14.25" hidden="1" customHeight="1" x14ac:dyDescent="0.2"/>
    <row r="2379" ht="14.25" hidden="1" customHeight="1" x14ac:dyDescent="0.2"/>
    <row r="2380" ht="14.25" hidden="1" customHeight="1" x14ac:dyDescent="0.2"/>
    <row r="2381" ht="14.25" hidden="1" customHeight="1" x14ac:dyDescent="0.2"/>
    <row r="2382" ht="14.25" hidden="1" customHeight="1" x14ac:dyDescent="0.2"/>
    <row r="2383" ht="14.25" hidden="1" customHeight="1" x14ac:dyDescent="0.2"/>
    <row r="2384" ht="14.25" hidden="1" customHeight="1" x14ac:dyDescent="0.2"/>
    <row r="2385" ht="14.25" hidden="1" customHeight="1" x14ac:dyDescent="0.2"/>
    <row r="2386" ht="14.25" hidden="1" customHeight="1" x14ac:dyDescent="0.2"/>
    <row r="2387" ht="14.25" hidden="1" customHeight="1" x14ac:dyDescent="0.2"/>
    <row r="2388" ht="14.25" hidden="1" customHeight="1" x14ac:dyDescent="0.2"/>
    <row r="2389" ht="14.25" hidden="1" customHeight="1" x14ac:dyDescent="0.2"/>
    <row r="2390" ht="14.25" hidden="1" customHeight="1" x14ac:dyDescent="0.2"/>
    <row r="2391" ht="14.25" hidden="1" customHeight="1" x14ac:dyDescent="0.2"/>
    <row r="2392" ht="14.25" hidden="1" customHeight="1" x14ac:dyDescent="0.2"/>
    <row r="2393" ht="14.25" hidden="1" customHeight="1" x14ac:dyDescent="0.2"/>
    <row r="2394" ht="14.25" hidden="1" customHeight="1" x14ac:dyDescent="0.2"/>
    <row r="2395" ht="14.25" hidden="1" customHeight="1" x14ac:dyDescent="0.2"/>
    <row r="2396" ht="14.25" hidden="1" customHeight="1" x14ac:dyDescent="0.2"/>
    <row r="2397" ht="14.25" hidden="1" customHeight="1" x14ac:dyDescent="0.2"/>
    <row r="2398" ht="14.25" hidden="1" customHeight="1" x14ac:dyDescent="0.2"/>
    <row r="2399" ht="14.25" hidden="1" customHeight="1" x14ac:dyDescent="0.2"/>
    <row r="2400" ht="14.25" hidden="1" customHeight="1" x14ac:dyDescent="0.2"/>
    <row r="2401" ht="14.25" hidden="1" customHeight="1" x14ac:dyDescent="0.2"/>
    <row r="2402" ht="14.25" hidden="1" customHeight="1" x14ac:dyDescent="0.2"/>
    <row r="2403" ht="14.25" hidden="1" customHeight="1" x14ac:dyDescent="0.2"/>
    <row r="2404" ht="14.25" hidden="1" customHeight="1" x14ac:dyDescent="0.2"/>
    <row r="2405" ht="14.25" hidden="1" customHeight="1" x14ac:dyDescent="0.2"/>
    <row r="2406" ht="14.25" hidden="1" customHeight="1" x14ac:dyDescent="0.2"/>
    <row r="2407" ht="14.25" hidden="1" customHeight="1" x14ac:dyDescent="0.2"/>
    <row r="2408" ht="14.25" hidden="1" customHeight="1" x14ac:dyDescent="0.2"/>
    <row r="2409" ht="14.25" hidden="1" customHeight="1" x14ac:dyDescent="0.2"/>
    <row r="2410" ht="14.25" hidden="1" customHeight="1" x14ac:dyDescent="0.2"/>
    <row r="2411" ht="14.25" hidden="1" customHeight="1" x14ac:dyDescent="0.2"/>
    <row r="2412" ht="14.25" hidden="1" customHeight="1" x14ac:dyDescent="0.2"/>
    <row r="2413" ht="14.25" hidden="1" customHeight="1" x14ac:dyDescent="0.2"/>
    <row r="2414" ht="14.25" hidden="1" customHeight="1" x14ac:dyDescent="0.2"/>
    <row r="2415" ht="14.25" hidden="1" customHeight="1" x14ac:dyDescent="0.2"/>
    <row r="2416" ht="14.25" hidden="1" customHeight="1" x14ac:dyDescent="0.2"/>
    <row r="2417" ht="14.25" hidden="1" customHeight="1" x14ac:dyDescent="0.2"/>
    <row r="2418" ht="14.25" hidden="1" customHeight="1" x14ac:dyDescent="0.2"/>
    <row r="2419" ht="14.25" hidden="1" customHeight="1" x14ac:dyDescent="0.2"/>
    <row r="2420" ht="14.25" hidden="1" customHeight="1" x14ac:dyDescent="0.2"/>
    <row r="2421" ht="14.25" hidden="1" customHeight="1" x14ac:dyDescent="0.2"/>
    <row r="2422" ht="14.25" hidden="1" customHeight="1" x14ac:dyDescent="0.2"/>
    <row r="2423" ht="14.25" hidden="1" customHeight="1" x14ac:dyDescent="0.2"/>
    <row r="2424" ht="14.25" hidden="1" customHeight="1" x14ac:dyDescent="0.2"/>
    <row r="2425" ht="14.25" hidden="1" customHeight="1" x14ac:dyDescent="0.2"/>
    <row r="2426" ht="14.25" hidden="1" customHeight="1" x14ac:dyDescent="0.2"/>
    <row r="2427" ht="14.25" hidden="1" customHeight="1" x14ac:dyDescent="0.2"/>
    <row r="2428" ht="14.25" hidden="1" customHeight="1" x14ac:dyDescent="0.2"/>
    <row r="2429" ht="14.25" hidden="1" customHeight="1" x14ac:dyDescent="0.2"/>
    <row r="2430" ht="14.25" hidden="1" customHeight="1" x14ac:dyDescent="0.2"/>
    <row r="2431" ht="14.25" hidden="1" customHeight="1" x14ac:dyDescent="0.2"/>
    <row r="2432" ht="14.25" hidden="1" customHeight="1" x14ac:dyDescent="0.2"/>
    <row r="2433" ht="14.25" hidden="1" customHeight="1" x14ac:dyDescent="0.2"/>
    <row r="2434" ht="14.25" hidden="1" customHeight="1" x14ac:dyDescent="0.2"/>
    <row r="2435" ht="14.25" hidden="1" customHeight="1" x14ac:dyDescent="0.2"/>
    <row r="2436" ht="14.25" hidden="1" customHeight="1" x14ac:dyDescent="0.2"/>
    <row r="2437" ht="14.25" hidden="1" customHeight="1" x14ac:dyDescent="0.2"/>
    <row r="2438" ht="14.25" hidden="1" customHeight="1" x14ac:dyDescent="0.2"/>
    <row r="2439" ht="14.25" hidden="1" customHeight="1" x14ac:dyDescent="0.2"/>
    <row r="2440" ht="14.25" hidden="1" customHeight="1" x14ac:dyDescent="0.2"/>
    <row r="2441" ht="14.25" hidden="1" customHeight="1" x14ac:dyDescent="0.2"/>
    <row r="2442" ht="14.25" hidden="1" customHeight="1" x14ac:dyDescent="0.2"/>
    <row r="2443" ht="14.25" hidden="1" customHeight="1" x14ac:dyDescent="0.2"/>
    <row r="2444" ht="14.25" hidden="1" customHeight="1" x14ac:dyDescent="0.2"/>
    <row r="2445" ht="14.25" hidden="1" customHeight="1" x14ac:dyDescent="0.2"/>
    <row r="2446" ht="14.25" hidden="1" customHeight="1" x14ac:dyDescent="0.2"/>
    <row r="2447" ht="14.25" hidden="1" customHeight="1" x14ac:dyDescent="0.2"/>
    <row r="2448" ht="14.25" hidden="1" customHeight="1" x14ac:dyDescent="0.2"/>
    <row r="2449" ht="14.25" hidden="1" customHeight="1" x14ac:dyDescent="0.2"/>
    <row r="2450" ht="14.25" hidden="1" customHeight="1" x14ac:dyDescent="0.2"/>
    <row r="2451" ht="14.25" hidden="1" customHeight="1" x14ac:dyDescent="0.2"/>
    <row r="2452" ht="14.25" hidden="1" customHeight="1" x14ac:dyDescent="0.2"/>
    <row r="2453" ht="14.25" hidden="1" customHeight="1" x14ac:dyDescent="0.2"/>
    <row r="2454" ht="14.25" hidden="1" customHeight="1" x14ac:dyDescent="0.2"/>
    <row r="2455" ht="14.25" hidden="1" customHeight="1" x14ac:dyDescent="0.2"/>
    <row r="2456" ht="14.25" hidden="1" customHeight="1" x14ac:dyDescent="0.2"/>
    <row r="2457" ht="14.25" hidden="1" customHeight="1" x14ac:dyDescent="0.2"/>
    <row r="2458" ht="14.25" hidden="1" customHeight="1" x14ac:dyDescent="0.2"/>
    <row r="2459" ht="14.25" hidden="1" customHeight="1" x14ac:dyDescent="0.2"/>
    <row r="2460" ht="14.25" hidden="1" customHeight="1" x14ac:dyDescent="0.2"/>
    <row r="2461" ht="14.25" hidden="1" customHeight="1" x14ac:dyDescent="0.2"/>
    <row r="2462" ht="14.25" hidden="1" customHeight="1" x14ac:dyDescent="0.2"/>
    <row r="2463" ht="14.25" hidden="1" customHeight="1" x14ac:dyDescent="0.2"/>
    <row r="2464" ht="14.25" hidden="1" customHeight="1" x14ac:dyDescent="0.2"/>
    <row r="2465" ht="14.25" hidden="1" customHeight="1" x14ac:dyDescent="0.2"/>
    <row r="2466" ht="14.25" hidden="1" customHeight="1" x14ac:dyDescent="0.2"/>
    <row r="2467" ht="14.25" hidden="1" customHeight="1" x14ac:dyDescent="0.2"/>
    <row r="2468" ht="14.25" hidden="1" customHeight="1" x14ac:dyDescent="0.2"/>
    <row r="2469" ht="14.25" hidden="1" customHeight="1" x14ac:dyDescent="0.2"/>
    <row r="2470" ht="14.25" hidden="1" customHeight="1" x14ac:dyDescent="0.2"/>
    <row r="2471" ht="14.25" hidden="1" customHeight="1" x14ac:dyDescent="0.2"/>
    <row r="2472" ht="14.25" hidden="1" customHeight="1" x14ac:dyDescent="0.2"/>
    <row r="2473" ht="14.25" hidden="1" customHeight="1" x14ac:dyDescent="0.2"/>
    <row r="2474" ht="14.25" hidden="1" customHeight="1" x14ac:dyDescent="0.2"/>
    <row r="2475" ht="14.25" hidden="1" customHeight="1" x14ac:dyDescent="0.2"/>
    <row r="2476" ht="14.25" hidden="1" customHeight="1" x14ac:dyDescent="0.2"/>
    <row r="2477" ht="14.25" hidden="1" customHeight="1" x14ac:dyDescent="0.2"/>
    <row r="2478" ht="14.25" hidden="1" customHeight="1" x14ac:dyDescent="0.2"/>
    <row r="2479" ht="14.25" hidden="1" customHeight="1" x14ac:dyDescent="0.2"/>
    <row r="2480" ht="14.25" hidden="1" customHeight="1" x14ac:dyDescent="0.2"/>
    <row r="2481" ht="14.25" hidden="1" customHeight="1" x14ac:dyDescent="0.2"/>
    <row r="2482" ht="14.25" hidden="1" customHeight="1" x14ac:dyDescent="0.2"/>
    <row r="2483" ht="14.25" hidden="1" customHeight="1" x14ac:dyDescent="0.2"/>
    <row r="2484" ht="14.25" hidden="1" customHeight="1" x14ac:dyDescent="0.2"/>
    <row r="2485" ht="14.25" hidden="1" customHeight="1" x14ac:dyDescent="0.2"/>
    <row r="2486" ht="14.25" hidden="1" customHeight="1" x14ac:dyDescent="0.2"/>
    <row r="2487" ht="14.25" hidden="1" customHeight="1" x14ac:dyDescent="0.2"/>
    <row r="2488" ht="14.25" hidden="1" customHeight="1" x14ac:dyDescent="0.2"/>
    <row r="2489" ht="14.25" hidden="1" customHeight="1" x14ac:dyDescent="0.2"/>
    <row r="2490" ht="14.25" hidden="1" customHeight="1" x14ac:dyDescent="0.2"/>
    <row r="2491" ht="14.25" hidden="1" customHeight="1" x14ac:dyDescent="0.2"/>
    <row r="2492" ht="14.25" hidden="1" customHeight="1" x14ac:dyDescent="0.2"/>
    <row r="2493" ht="14.25" hidden="1" customHeight="1" x14ac:dyDescent="0.2"/>
    <row r="2494" ht="14.25" hidden="1" customHeight="1" x14ac:dyDescent="0.2"/>
    <row r="2495" ht="14.25" hidden="1" customHeight="1" x14ac:dyDescent="0.2"/>
    <row r="2496" ht="14.25" hidden="1" customHeight="1" x14ac:dyDescent="0.2"/>
    <row r="2497" ht="14.25" hidden="1" customHeight="1" x14ac:dyDescent="0.2"/>
    <row r="2498" ht="14.25" hidden="1" customHeight="1" x14ac:dyDescent="0.2"/>
    <row r="2499" ht="14.25" hidden="1" customHeight="1" x14ac:dyDescent="0.2"/>
    <row r="2500" ht="14.25" hidden="1" customHeight="1" x14ac:dyDescent="0.2"/>
    <row r="2501" ht="14.25" hidden="1" customHeight="1" x14ac:dyDescent="0.2"/>
    <row r="2502" ht="14.25" hidden="1" customHeight="1" x14ac:dyDescent="0.2"/>
    <row r="2503" ht="14.25" hidden="1" customHeight="1" x14ac:dyDescent="0.2"/>
    <row r="2504" ht="14.25" hidden="1" customHeight="1" x14ac:dyDescent="0.2"/>
    <row r="2505" ht="14.25" hidden="1" customHeight="1" x14ac:dyDescent="0.2"/>
    <row r="2506" ht="14.25" hidden="1" customHeight="1" x14ac:dyDescent="0.2"/>
    <row r="2507" ht="14.25" hidden="1" customHeight="1" x14ac:dyDescent="0.2"/>
    <row r="2508" ht="14.25" hidden="1" customHeight="1" x14ac:dyDescent="0.2"/>
    <row r="2509" ht="14.25" hidden="1" customHeight="1" x14ac:dyDescent="0.2"/>
    <row r="2510" ht="14.25" hidden="1" customHeight="1" x14ac:dyDescent="0.2"/>
    <row r="2511" ht="14.25" hidden="1" customHeight="1" x14ac:dyDescent="0.2"/>
    <row r="2512" ht="14.25" hidden="1" customHeight="1" x14ac:dyDescent="0.2"/>
    <row r="2513" ht="14.25" hidden="1" customHeight="1" x14ac:dyDescent="0.2"/>
    <row r="2514" ht="14.25" hidden="1" customHeight="1" x14ac:dyDescent="0.2"/>
    <row r="2515" ht="14.25" hidden="1" customHeight="1" x14ac:dyDescent="0.2"/>
    <row r="2516" ht="14.25" hidden="1" customHeight="1" x14ac:dyDescent="0.2"/>
    <row r="2517" ht="14.25" hidden="1" customHeight="1" x14ac:dyDescent="0.2"/>
    <row r="2518" ht="14.25" hidden="1" customHeight="1" x14ac:dyDescent="0.2"/>
    <row r="2519" ht="14.25" hidden="1" customHeight="1" x14ac:dyDescent="0.2"/>
    <row r="2520" ht="14.25" hidden="1" customHeight="1" x14ac:dyDescent="0.2"/>
    <row r="2521" ht="14.25" hidden="1" customHeight="1" x14ac:dyDescent="0.2"/>
    <row r="2522" ht="14.25" hidden="1" customHeight="1" x14ac:dyDescent="0.2"/>
    <row r="2523" ht="14.25" hidden="1" customHeight="1" x14ac:dyDescent="0.2"/>
    <row r="2524" ht="14.25" hidden="1" customHeight="1" x14ac:dyDescent="0.2"/>
    <row r="2525" ht="14.25" hidden="1" customHeight="1" x14ac:dyDescent="0.2"/>
    <row r="2526" ht="14.25" hidden="1" customHeight="1" x14ac:dyDescent="0.2"/>
    <row r="2527" ht="14.25" hidden="1" customHeight="1" x14ac:dyDescent="0.2"/>
    <row r="2528" ht="14.25" hidden="1" customHeight="1" x14ac:dyDescent="0.2"/>
    <row r="2529" ht="14.25" hidden="1" customHeight="1" x14ac:dyDescent="0.2"/>
    <row r="2530" ht="14.25" hidden="1" customHeight="1" x14ac:dyDescent="0.2"/>
    <row r="2531" ht="14.25" hidden="1" customHeight="1" x14ac:dyDescent="0.2"/>
    <row r="2532" ht="14.25" hidden="1" customHeight="1" x14ac:dyDescent="0.2"/>
    <row r="2533" ht="14.25" hidden="1" customHeight="1" x14ac:dyDescent="0.2"/>
    <row r="2534" ht="14.25" hidden="1" customHeight="1" x14ac:dyDescent="0.2"/>
    <row r="2535" ht="14.25" hidden="1" customHeight="1" x14ac:dyDescent="0.2"/>
    <row r="2536" ht="14.25" hidden="1" customHeight="1" x14ac:dyDescent="0.2"/>
    <row r="2537" ht="14.25" hidden="1" customHeight="1" x14ac:dyDescent="0.2"/>
    <row r="2538" ht="14.25" hidden="1" customHeight="1" x14ac:dyDescent="0.2"/>
    <row r="2539" ht="14.25" hidden="1" customHeight="1" x14ac:dyDescent="0.2"/>
    <row r="2540" ht="14.25" hidden="1" customHeight="1" x14ac:dyDescent="0.2"/>
    <row r="2541" ht="14.25" hidden="1" customHeight="1" x14ac:dyDescent="0.2"/>
    <row r="2542" ht="14.25" hidden="1" customHeight="1" x14ac:dyDescent="0.2"/>
    <row r="2543" ht="14.25" hidden="1" customHeight="1" x14ac:dyDescent="0.2"/>
    <row r="2544" ht="14.25" hidden="1" customHeight="1" x14ac:dyDescent="0.2"/>
    <row r="2545" ht="14.25" hidden="1" customHeight="1" x14ac:dyDescent="0.2"/>
    <row r="2546" ht="14.25" hidden="1" customHeight="1" x14ac:dyDescent="0.2"/>
    <row r="2547" ht="14.25" hidden="1" customHeight="1" x14ac:dyDescent="0.2"/>
    <row r="2548" ht="14.25" hidden="1" customHeight="1" x14ac:dyDescent="0.2"/>
    <row r="2549" ht="14.25" hidden="1" customHeight="1" x14ac:dyDescent="0.2"/>
    <row r="2550" ht="14.25" hidden="1" customHeight="1" x14ac:dyDescent="0.2"/>
    <row r="2551" ht="14.25" hidden="1" customHeight="1" x14ac:dyDescent="0.2"/>
    <row r="2552" ht="14.25" hidden="1" customHeight="1" x14ac:dyDescent="0.2"/>
    <row r="2553" ht="14.25" hidden="1" customHeight="1" x14ac:dyDescent="0.2"/>
    <row r="2554" ht="14.25" hidden="1" customHeight="1" x14ac:dyDescent="0.2"/>
    <row r="2555" ht="14.25" hidden="1" customHeight="1" x14ac:dyDescent="0.2"/>
    <row r="2556" ht="14.25" hidden="1" customHeight="1" x14ac:dyDescent="0.2"/>
    <row r="2557" ht="14.25" hidden="1" customHeight="1" x14ac:dyDescent="0.2"/>
    <row r="2558" ht="14.25" hidden="1" customHeight="1" x14ac:dyDescent="0.2"/>
    <row r="2559" ht="14.25" hidden="1" customHeight="1" x14ac:dyDescent="0.2"/>
    <row r="2560" ht="14.25" hidden="1" customHeight="1" x14ac:dyDescent="0.2"/>
    <row r="2561" ht="14.25" hidden="1" customHeight="1" x14ac:dyDescent="0.2"/>
    <row r="2562" ht="14.25" hidden="1" customHeight="1" x14ac:dyDescent="0.2"/>
    <row r="2563" ht="14.25" hidden="1" customHeight="1" x14ac:dyDescent="0.2"/>
    <row r="2564" ht="14.25" hidden="1" customHeight="1" x14ac:dyDescent="0.2"/>
    <row r="2565" ht="14.25" hidden="1" customHeight="1" x14ac:dyDescent="0.2"/>
    <row r="2566" ht="14.25" hidden="1" customHeight="1" x14ac:dyDescent="0.2"/>
    <row r="2567" ht="14.25" hidden="1" customHeight="1" x14ac:dyDescent="0.2"/>
    <row r="2568" ht="14.25" hidden="1" customHeight="1" x14ac:dyDescent="0.2"/>
    <row r="2569" ht="14.25" hidden="1" customHeight="1" x14ac:dyDescent="0.2"/>
    <row r="2570" ht="14.25" hidden="1" customHeight="1" x14ac:dyDescent="0.2"/>
    <row r="2571" ht="14.25" hidden="1" customHeight="1" x14ac:dyDescent="0.2"/>
    <row r="2572" ht="14.25" hidden="1" customHeight="1" x14ac:dyDescent="0.2"/>
    <row r="2573" ht="14.25" hidden="1" customHeight="1" x14ac:dyDescent="0.2"/>
    <row r="2574" ht="14.25" hidden="1" customHeight="1" x14ac:dyDescent="0.2"/>
    <row r="2575" ht="14.25" hidden="1" customHeight="1" x14ac:dyDescent="0.2"/>
    <row r="2576" ht="14.25" hidden="1" customHeight="1" x14ac:dyDescent="0.2"/>
    <row r="2577" ht="14.25" hidden="1" customHeight="1" x14ac:dyDescent="0.2"/>
    <row r="2578" ht="14.25" hidden="1" customHeight="1" x14ac:dyDescent="0.2"/>
    <row r="2579" ht="14.25" hidden="1" customHeight="1" x14ac:dyDescent="0.2"/>
    <row r="2580" ht="14.25" hidden="1" customHeight="1" x14ac:dyDescent="0.2"/>
    <row r="2581" ht="14.25" hidden="1" customHeight="1" x14ac:dyDescent="0.2"/>
    <row r="2582" ht="14.25" hidden="1" customHeight="1" x14ac:dyDescent="0.2"/>
    <row r="2583" ht="14.25" hidden="1" customHeight="1" x14ac:dyDescent="0.2"/>
    <row r="2584" ht="14.25" hidden="1" customHeight="1" x14ac:dyDescent="0.2"/>
    <row r="2585" ht="14.25" hidden="1" customHeight="1" x14ac:dyDescent="0.2"/>
    <row r="2586" ht="14.25" hidden="1" customHeight="1" x14ac:dyDescent="0.2"/>
    <row r="2587" ht="14.25" hidden="1" customHeight="1" x14ac:dyDescent="0.2"/>
    <row r="2588" ht="14.25" hidden="1" customHeight="1" x14ac:dyDescent="0.2"/>
    <row r="2589" ht="14.25" hidden="1" customHeight="1" x14ac:dyDescent="0.2"/>
    <row r="2590" ht="14.25" hidden="1" customHeight="1" x14ac:dyDescent="0.2"/>
    <row r="2591" ht="14.25" hidden="1" customHeight="1" x14ac:dyDescent="0.2"/>
    <row r="2592" ht="14.25" hidden="1" customHeight="1" x14ac:dyDescent="0.2"/>
    <row r="2593" ht="14.25" hidden="1" customHeight="1" x14ac:dyDescent="0.2"/>
    <row r="2594" ht="14.25" hidden="1" customHeight="1" x14ac:dyDescent="0.2"/>
    <row r="2595" ht="14.25" hidden="1" customHeight="1" x14ac:dyDescent="0.2"/>
    <row r="2596" ht="14.25" hidden="1" customHeight="1" x14ac:dyDescent="0.2"/>
    <row r="2597" ht="14.25" hidden="1" customHeight="1" x14ac:dyDescent="0.2"/>
    <row r="2598" ht="14.25" hidden="1" customHeight="1" x14ac:dyDescent="0.2"/>
    <row r="2599" ht="14.25" hidden="1" customHeight="1" x14ac:dyDescent="0.2"/>
    <row r="2600" ht="14.25" hidden="1" customHeight="1" x14ac:dyDescent="0.2"/>
    <row r="2601" ht="14.25" hidden="1" customHeight="1" x14ac:dyDescent="0.2"/>
    <row r="2602" ht="14.25" hidden="1" customHeight="1" x14ac:dyDescent="0.2"/>
    <row r="2603" ht="14.25" hidden="1" customHeight="1" x14ac:dyDescent="0.2"/>
    <row r="2604" ht="14.25" hidden="1" customHeight="1" x14ac:dyDescent="0.2"/>
    <row r="2605" ht="14.25" hidden="1" customHeight="1" x14ac:dyDescent="0.2"/>
    <row r="2606" ht="14.25" hidden="1" customHeight="1" x14ac:dyDescent="0.2"/>
    <row r="2607" ht="14.25" hidden="1" customHeight="1" x14ac:dyDescent="0.2"/>
    <row r="2608" ht="14.25" hidden="1" customHeight="1" x14ac:dyDescent="0.2"/>
    <row r="2609" ht="14.25" hidden="1" customHeight="1" x14ac:dyDescent="0.2"/>
    <row r="2610" ht="14.25" hidden="1" customHeight="1" x14ac:dyDescent="0.2"/>
    <row r="2611" ht="14.25" hidden="1" customHeight="1" x14ac:dyDescent="0.2"/>
    <row r="2612" ht="14.25" hidden="1" customHeight="1" x14ac:dyDescent="0.2"/>
    <row r="2613" ht="14.25" hidden="1" customHeight="1" x14ac:dyDescent="0.2"/>
    <row r="2614" ht="14.25" hidden="1" customHeight="1" x14ac:dyDescent="0.2"/>
    <row r="2615" ht="14.25" hidden="1" customHeight="1" x14ac:dyDescent="0.2"/>
    <row r="2616" ht="14.25" hidden="1" customHeight="1" x14ac:dyDescent="0.2"/>
    <row r="2617" ht="14.25" hidden="1" customHeight="1" x14ac:dyDescent="0.2"/>
    <row r="2618" ht="14.25" hidden="1" customHeight="1" x14ac:dyDescent="0.2"/>
    <row r="2619" ht="14.25" hidden="1" customHeight="1" x14ac:dyDescent="0.2"/>
    <row r="2620" ht="14.25" hidden="1" customHeight="1" x14ac:dyDescent="0.2"/>
    <row r="2621" ht="14.25" hidden="1" customHeight="1" x14ac:dyDescent="0.2"/>
    <row r="2622" ht="14.25" hidden="1" customHeight="1" x14ac:dyDescent="0.2"/>
    <row r="2623" ht="14.25" hidden="1" customHeight="1" x14ac:dyDescent="0.2"/>
    <row r="2624" ht="14.25" hidden="1" customHeight="1" x14ac:dyDescent="0.2"/>
    <row r="2625" ht="14.25" hidden="1" customHeight="1" x14ac:dyDescent="0.2"/>
    <row r="2626" ht="14.25" hidden="1" customHeight="1" x14ac:dyDescent="0.2"/>
    <row r="2627" ht="14.25" hidden="1" customHeight="1" x14ac:dyDescent="0.2"/>
    <row r="2628" ht="14.25" hidden="1" customHeight="1" x14ac:dyDescent="0.2"/>
    <row r="2629" ht="14.25" hidden="1" customHeight="1" x14ac:dyDescent="0.2"/>
    <row r="2630" ht="14.25" hidden="1" customHeight="1" x14ac:dyDescent="0.2"/>
    <row r="2631" ht="14.25" hidden="1" customHeight="1" x14ac:dyDescent="0.2"/>
    <row r="2632" ht="14.25" hidden="1" customHeight="1" x14ac:dyDescent="0.2"/>
    <row r="2633" ht="14.25" hidden="1" customHeight="1" x14ac:dyDescent="0.2"/>
    <row r="2634" ht="14.25" hidden="1" customHeight="1" x14ac:dyDescent="0.2"/>
    <row r="2635" ht="14.25" hidden="1" customHeight="1" x14ac:dyDescent="0.2"/>
    <row r="2636" ht="14.25" hidden="1" customHeight="1" x14ac:dyDescent="0.2"/>
    <row r="2637" ht="14.25" hidden="1" customHeight="1" x14ac:dyDescent="0.2"/>
    <row r="2638" ht="14.25" hidden="1" customHeight="1" x14ac:dyDescent="0.2"/>
    <row r="2639" ht="14.25" hidden="1" customHeight="1" x14ac:dyDescent="0.2"/>
    <row r="2640" ht="14.25" hidden="1" customHeight="1" x14ac:dyDescent="0.2"/>
    <row r="2641" ht="14.25" hidden="1" customHeight="1" x14ac:dyDescent="0.2"/>
    <row r="2642" ht="14.25" hidden="1" customHeight="1" x14ac:dyDescent="0.2"/>
    <row r="2643" ht="14.25" hidden="1" customHeight="1" x14ac:dyDescent="0.2"/>
    <row r="2644" ht="14.25" hidden="1" customHeight="1" x14ac:dyDescent="0.2"/>
    <row r="2645" ht="14.25" hidden="1" customHeight="1" x14ac:dyDescent="0.2"/>
    <row r="2646" ht="14.25" hidden="1" customHeight="1" x14ac:dyDescent="0.2"/>
    <row r="2647" ht="14.25" hidden="1" customHeight="1" x14ac:dyDescent="0.2"/>
    <row r="2648" ht="14.25" hidden="1" customHeight="1" x14ac:dyDescent="0.2"/>
    <row r="2649" ht="14.25" hidden="1" customHeight="1" x14ac:dyDescent="0.2"/>
    <row r="2650" ht="14.25" hidden="1" customHeight="1" x14ac:dyDescent="0.2"/>
    <row r="2651" ht="14.25" hidden="1" customHeight="1" x14ac:dyDescent="0.2"/>
    <row r="2652" ht="14.25" hidden="1" customHeight="1" x14ac:dyDescent="0.2"/>
    <row r="2653" ht="14.25" hidden="1" customHeight="1" x14ac:dyDescent="0.2"/>
    <row r="2654" ht="14.25" hidden="1" customHeight="1" x14ac:dyDescent="0.2"/>
    <row r="2655" ht="14.25" hidden="1" customHeight="1" x14ac:dyDescent="0.2"/>
    <row r="2656" ht="14.25" hidden="1" customHeight="1" x14ac:dyDescent="0.2"/>
    <row r="2657" ht="14.25" hidden="1" customHeight="1" x14ac:dyDescent="0.2"/>
    <row r="2658" ht="14.25" hidden="1" customHeight="1" x14ac:dyDescent="0.2"/>
    <row r="2659" ht="14.25" hidden="1" customHeight="1" x14ac:dyDescent="0.2"/>
    <row r="2660" ht="14.25" hidden="1" customHeight="1" x14ac:dyDescent="0.2"/>
    <row r="2661" ht="14.25" hidden="1" customHeight="1" x14ac:dyDescent="0.2"/>
    <row r="2662" ht="14.25" hidden="1" customHeight="1" x14ac:dyDescent="0.2"/>
    <row r="2663" ht="14.25" hidden="1" customHeight="1" x14ac:dyDescent="0.2"/>
    <row r="2664" ht="14.25" hidden="1" customHeight="1" x14ac:dyDescent="0.2"/>
    <row r="2665" ht="14.25" hidden="1" customHeight="1" x14ac:dyDescent="0.2"/>
    <row r="2666" ht="14.25" hidden="1" customHeight="1" x14ac:dyDescent="0.2"/>
    <row r="2667" ht="14.25" hidden="1" customHeight="1" x14ac:dyDescent="0.2"/>
    <row r="2668" ht="14.25" hidden="1" customHeight="1" x14ac:dyDescent="0.2"/>
    <row r="2669" ht="14.25" hidden="1" customHeight="1" x14ac:dyDescent="0.2"/>
    <row r="2670" ht="14.25" hidden="1" customHeight="1" x14ac:dyDescent="0.2"/>
    <row r="2671" ht="14.25" hidden="1" customHeight="1" x14ac:dyDescent="0.2"/>
    <row r="2672" ht="14.25" hidden="1" customHeight="1" x14ac:dyDescent="0.2"/>
    <row r="2673" ht="14.25" hidden="1" customHeight="1" x14ac:dyDescent="0.2"/>
    <row r="2674" ht="14.25" hidden="1" customHeight="1" x14ac:dyDescent="0.2"/>
    <row r="2675" ht="14.25" hidden="1" customHeight="1" x14ac:dyDescent="0.2"/>
    <row r="2676" ht="14.25" hidden="1" customHeight="1" x14ac:dyDescent="0.2"/>
    <row r="2677" ht="14.25" hidden="1" customHeight="1" x14ac:dyDescent="0.2"/>
    <row r="2678" ht="14.25" hidden="1" customHeight="1" x14ac:dyDescent="0.2"/>
    <row r="2679" ht="14.25" hidden="1" customHeight="1" x14ac:dyDescent="0.2"/>
    <row r="2680" ht="14.25" hidden="1" customHeight="1" x14ac:dyDescent="0.2"/>
  </sheetData>
  <sheetProtection password="C5B3" sheet="1" objects="1" scenarios="1" formatCells="0" formatColumns="0" formatRows="0" insertHyperlinks="0"/>
  <mergeCells count="53">
    <mergeCell ref="Q21:Q23"/>
    <mergeCell ref="H20:I20"/>
    <mergeCell ref="H25:Z25"/>
    <mergeCell ref="H21:I23"/>
    <mergeCell ref="P21:P23"/>
    <mergeCell ref="O21:O23"/>
    <mergeCell ref="N21:N23"/>
    <mergeCell ref="M21:M23"/>
    <mergeCell ref="L21:L23"/>
    <mergeCell ref="K21:K23"/>
    <mergeCell ref="J21:J23"/>
    <mergeCell ref="Z21:Z23"/>
    <mergeCell ref="V21:V23"/>
    <mergeCell ref="U21:U23"/>
    <mergeCell ref="T21:T23"/>
    <mergeCell ref="S21:S23"/>
    <mergeCell ref="R21:R23"/>
    <mergeCell ref="AB21:AB23"/>
    <mergeCell ref="AA21:AA23"/>
    <mergeCell ref="Y21:Y23"/>
    <mergeCell ref="X21:X23"/>
    <mergeCell ref="W21:W23"/>
    <mergeCell ref="B6:B8"/>
    <mergeCell ref="C7:C8"/>
    <mergeCell ref="E7:E8"/>
    <mergeCell ref="H9:I9"/>
    <mergeCell ref="H16:H17"/>
    <mergeCell ref="H10:H11"/>
    <mergeCell ref="C9:D9"/>
    <mergeCell ref="E9:F9"/>
    <mergeCell ref="H18:H19"/>
    <mergeCell ref="Q7:Q8"/>
    <mergeCell ref="H12:H13"/>
    <mergeCell ref="H14:H15"/>
    <mergeCell ref="H6:I8"/>
    <mergeCell ref="P7:P8"/>
    <mergeCell ref="L7:L8"/>
    <mergeCell ref="M7:M8"/>
    <mergeCell ref="M9:N9"/>
    <mergeCell ref="J7:J8"/>
    <mergeCell ref="K7:K8"/>
    <mergeCell ref="AA7:AA8"/>
    <mergeCell ref="AA9:AB9"/>
    <mergeCell ref="O7:O8"/>
    <mergeCell ref="S7:S8"/>
    <mergeCell ref="S9:T9"/>
    <mergeCell ref="R7:R8"/>
    <mergeCell ref="Y7:Y8"/>
    <mergeCell ref="Y9:Z9"/>
    <mergeCell ref="U7:U8"/>
    <mergeCell ref="U9:V9"/>
    <mergeCell ref="W7:W8"/>
    <mergeCell ref="W9:X9"/>
  </mergeCells>
  <dataValidations count="1">
    <dataValidation type="decimal" operator="greaterThanOrEqual" allowBlank="1" showInputMessage="1" showErrorMessage="1" error="Please enter non-negative number." sqref="K11:K12 J10:AB10 O10:AB19 J18:N19 M10:N16 L11:L14 C10:F24">
      <formula1>0</formula1>
    </dataValidation>
  </dataValidations>
  <pageMargins left="0.70866141732283472" right="0.70866141732283472" top="0.74803149606299213" bottom="0.74803149606299213" header="0.31496062992125984" footer="0.31496062992125984"/>
  <pageSetup paperSize="8" scale="65" fitToWidth="2" orientation="landscape" cellComments="asDisplayed" r:id="rId1"/>
  <headerFooter>
    <oddHeader>&amp;LFSB shadow banking exercise 2017&amp;RConfidential when completed</oddHeader>
    <oddFooter>&amp;C&amp;P of &amp;N</oddFooter>
  </headerFooter>
  <colBreaks count="1" manualBreakCount="1">
    <brk id="7" min="1" max="2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B2679"/>
  <sheetViews>
    <sheetView showGridLines="0" zoomScale="85" zoomScaleNormal="85" zoomScaleSheetLayoutView="40" workbookViewId="0">
      <selection activeCell="J37" sqref="J37"/>
    </sheetView>
  </sheetViews>
  <sheetFormatPr defaultColWidth="0" defaultRowHeight="14.25" customHeight="1" zeroHeight="1" x14ac:dyDescent="0.2"/>
  <cols>
    <col min="1" max="1" width="3.625" style="3" customWidth="1"/>
    <col min="2" max="2" width="11.625" style="3" customWidth="1"/>
    <col min="3" max="6" width="12.5" style="3" customWidth="1"/>
    <col min="7" max="7" width="10.75" style="3" customWidth="1"/>
    <col min="8" max="8" width="14.875" style="3" customWidth="1"/>
    <col min="9" max="9" width="11.625" style="3" customWidth="1"/>
    <col min="10" max="28" width="12.5" style="3" customWidth="1"/>
    <col min="29" max="29" width="9" style="3" customWidth="1"/>
    <col min="30" max="16384" width="0" style="3" hidden="1"/>
  </cols>
  <sheetData>
    <row r="1" spans="1:28" s="2" customFormat="1" ht="14.25" customHeight="1" x14ac:dyDescent="0.2">
      <c r="A1" s="68" t="s">
        <v>222</v>
      </c>
      <c r="B1" s="57"/>
      <c r="G1" s="3"/>
      <c r="H1" s="57"/>
      <c r="I1" s="57"/>
    </row>
    <row r="2" spans="1:28" s="2" customFormat="1" ht="19.5" customHeight="1" x14ac:dyDescent="0.2">
      <c r="B2" s="93" t="s">
        <v>143</v>
      </c>
      <c r="C2" s="93"/>
      <c r="D2" s="93"/>
      <c r="E2" s="93"/>
      <c r="F2" s="93"/>
      <c r="G2" s="148"/>
      <c r="H2" s="93" t="s">
        <v>144</v>
      </c>
      <c r="I2" s="93"/>
      <c r="J2" s="93"/>
      <c r="K2" s="93"/>
      <c r="L2" s="93"/>
      <c r="M2" s="93"/>
      <c r="N2" s="93"/>
      <c r="O2" s="93"/>
      <c r="P2" s="93"/>
      <c r="Q2" s="93"/>
      <c r="R2" s="93"/>
      <c r="S2" s="93"/>
      <c r="T2" s="93"/>
      <c r="U2" s="93"/>
      <c r="V2" s="93"/>
      <c r="W2" s="93"/>
      <c r="X2" s="93"/>
      <c r="Y2" s="93"/>
      <c r="Z2" s="93"/>
      <c r="AA2" s="93"/>
      <c r="AB2" s="93"/>
    </row>
    <row r="3" spans="1:28" ht="9.9499999999999993" customHeight="1" x14ac:dyDescent="0.2">
      <c r="B3" s="4"/>
      <c r="C3" s="4"/>
      <c r="D3" s="4"/>
      <c r="E3" s="4"/>
      <c r="F3" s="4"/>
      <c r="G3" s="4"/>
      <c r="H3" s="4"/>
      <c r="I3" s="4"/>
      <c r="J3" s="4"/>
      <c r="K3" s="4"/>
      <c r="L3" s="4"/>
      <c r="M3" s="4"/>
      <c r="N3" s="4"/>
      <c r="O3" s="4"/>
      <c r="P3" s="4"/>
      <c r="Q3" s="4"/>
      <c r="R3" s="4"/>
      <c r="S3" s="4"/>
      <c r="T3" s="4"/>
      <c r="U3" s="4"/>
      <c r="V3" s="4"/>
      <c r="W3" s="4"/>
      <c r="X3" s="4"/>
      <c r="Y3" s="4"/>
      <c r="Z3" s="4"/>
      <c r="AA3" s="4"/>
      <c r="AB3" s="4"/>
    </row>
    <row r="4" spans="1:28" s="2" customFormat="1" ht="12" customHeight="1" x14ac:dyDescent="0.2">
      <c r="B4" s="92" t="s">
        <v>242</v>
      </c>
      <c r="D4" s="92"/>
      <c r="E4" s="92"/>
      <c r="F4" s="92"/>
      <c r="G4" s="173"/>
      <c r="H4" s="92" t="s">
        <v>242</v>
      </c>
      <c r="I4" s="92"/>
      <c r="N4" s="92"/>
      <c r="T4" s="92"/>
      <c r="V4" s="92"/>
      <c r="X4" s="92"/>
      <c r="Z4" s="92"/>
      <c r="AB4" s="92"/>
    </row>
    <row r="5" spans="1:28" s="2" customFormat="1" ht="12" customHeight="1" thickBot="1" x14ac:dyDescent="0.25">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1:28" s="2" customFormat="1" ht="14.25" customHeight="1" x14ac:dyDescent="0.2">
      <c r="B6" s="1751" t="s">
        <v>129</v>
      </c>
      <c r="C6" s="174" t="s">
        <v>1</v>
      </c>
      <c r="D6" s="83" t="s">
        <v>2</v>
      </c>
      <c r="E6" s="174" t="s">
        <v>3</v>
      </c>
      <c r="F6" s="83" t="s">
        <v>97</v>
      </c>
      <c r="G6" s="76"/>
      <c r="H6" s="1774" t="s">
        <v>566</v>
      </c>
      <c r="I6" s="1774"/>
      <c r="J6" s="174" t="s">
        <v>1</v>
      </c>
      <c r="K6" s="174" t="s">
        <v>2</v>
      </c>
      <c r="L6" s="174" t="s">
        <v>3</v>
      </c>
      <c r="M6" s="174" t="s">
        <v>97</v>
      </c>
      <c r="N6" s="83" t="s">
        <v>4</v>
      </c>
      <c r="O6" s="174" t="s">
        <v>5</v>
      </c>
      <c r="P6" s="174" t="s">
        <v>6</v>
      </c>
      <c r="Q6" s="174" t="s">
        <v>7</v>
      </c>
      <c r="R6" s="174" t="s">
        <v>8</v>
      </c>
      <c r="S6" s="174" t="s">
        <v>9</v>
      </c>
      <c r="T6" s="83" t="s">
        <v>10</v>
      </c>
      <c r="U6" s="174" t="s">
        <v>11</v>
      </c>
      <c r="V6" s="83" t="s">
        <v>12</v>
      </c>
      <c r="W6" s="174" t="s">
        <v>13</v>
      </c>
      <c r="X6" s="83" t="s">
        <v>14</v>
      </c>
      <c r="Y6" s="174" t="s">
        <v>15</v>
      </c>
      <c r="Z6" s="83" t="s">
        <v>16</v>
      </c>
      <c r="AA6" s="174" t="s">
        <v>17</v>
      </c>
      <c r="AB6" s="83" t="s">
        <v>18</v>
      </c>
    </row>
    <row r="7" spans="1:28" s="2" customFormat="1" ht="32.1" customHeight="1" x14ac:dyDescent="0.2">
      <c r="B7" s="1746"/>
      <c r="C7" s="1777" t="s">
        <v>350</v>
      </c>
      <c r="D7" s="177"/>
      <c r="E7" s="1769" t="s">
        <v>351</v>
      </c>
      <c r="F7" s="177"/>
      <c r="G7" s="885"/>
      <c r="H7" s="1775"/>
      <c r="I7" s="1775"/>
      <c r="J7" s="1777" t="s">
        <v>318</v>
      </c>
      <c r="K7" s="1769" t="s">
        <v>148</v>
      </c>
      <c r="L7" s="1769" t="s">
        <v>141</v>
      </c>
      <c r="M7" s="1769" t="s">
        <v>142</v>
      </c>
      <c r="N7" s="177"/>
      <c r="O7" s="1769" t="s">
        <v>258</v>
      </c>
      <c r="P7" s="1769" t="s">
        <v>358</v>
      </c>
      <c r="Q7" s="1769" t="s">
        <v>356</v>
      </c>
      <c r="R7" s="1769" t="s">
        <v>359</v>
      </c>
      <c r="S7" s="1769" t="s">
        <v>259</v>
      </c>
      <c r="T7" s="177"/>
      <c r="U7" s="1762" t="s">
        <v>260</v>
      </c>
      <c r="V7" s="177"/>
      <c r="W7" s="1762" t="s">
        <v>261</v>
      </c>
      <c r="X7" s="177"/>
      <c r="Y7" s="1762" t="s">
        <v>349</v>
      </c>
      <c r="Z7" s="177"/>
      <c r="AA7" s="1762" t="s">
        <v>492</v>
      </c>
      <c r="AB7" s="177"/>
    </row>
    <row r="8" spans="1:28" s="2" customFormat="1" ht="68.099999999999994" customHeight="1" x14ac:dyDescent="0.2">
      <c r="B8" s="1746"/>
      <c r="C8" s="1777"/>
      <c r="D8" s="216" t="s">
        <v>257</v>
      </c>
      <c r="E8" s="1769"/>
      <c r="F8" s="216" t="s">
        <v>257</v>
      </c>
      <c r="G8" s="885"/>
      <c r="H8" s="1775"/>
      <c r="I8" s="1775"/>
      <c r="J8" s="1777"/>
      <c r="K8" s="1769"/>
      <c r="L8" s="1769"/>
      <c r="M8" s="1769"/>
      <c r="N8" s="216" t="s">
        <v>257</v>
      </c>
      <c r="O8" s="1769"/>
      <c r="P8" s="1769"/>
      <c r="Q8" s="1769"/>
      <c r="R8" s="1769"/>
      <c r="S8" s="1769"/>
      <c r="T8" s="216" t="s">
        <v>257</v>
      </c>
      <c r="U8" s="1766"/>
      <c r="V8" s="216" t="s">
        <v>257</v>
      </c>
      <c r="W8" s="1766"/>
      <c r="X8" s="216" t="s">
        <v>257</v>
      </c>
      <c r="Y8" s="1766"/>
      <c r="Z8" s="216" t="s">
        <v>257</v>
      </c>
      <c r="AA8" s="1766"/>
      <c r="AB8" s="216" t="s">
        <v>257</v>
      </c>
    </row>
    <row r="9" spans="1:28" s="70" customFormat="1" ht="27.75" customHeight="1" thickBot="1" x14ac:dyDescent="0.25">
      <c r="A9" s="69"/>
      <c r="B9" s="886" t="s">
        <v>107</v>
      </c>
      <c r="C9" s="1781" t="s">
        <v>353</v>
      </c>
      <c r="D9" s="1782"/>
      <c r="E9" s="1783" t="s">
        <v>354</v>
      </c>
      <c r="F9" s="1782"/>
      <c r="G9" s="78"/>
      <c r="H9" s="1778" t="s">
        <v>107</v>
      </c>
      <c r="I9" s="1779"/>
      <c r="J9" s="452" t="s">
        <v>355</v>
      </c>
      <c r="K9" s="887" t="s">
        <v>262</v>
      </c>
      <c r="L9" s="887" t="s">
        <v>263</v>
      </c>
      <c r="M9" s="1776" t="s">
        <v>264</v>
      </c>
      <c r="N9" s="1776"/>
      <c r="O9" s="887" t="s">
        <v>265</v>
      </c>
      <c r="P9" s="887" t="s">
        <v>266</v>
      </c>
      <c r="Q9" s="887" t="s">
        <v>357</v>
      </c>
      <c r="R9" s="887" t="s">
        <v>360</v>
      </c>
      <c r="S9" s="1770" t="s">
        <v>361</v>
      </c>
      <c r="T9" s="1770"/>
      <c r="U9" s="1767" t="s">
        <v>267</v>
      </c>
      <c r="V9" s="1768"/>
      <c r="W9" s="1767" t="s">
        <v>268</v>
      </c>
      <c r="X9" s="1768"/>
      <c r="Y9" s="1767" t="s">
        <v>269</v>
      </c>
      <c r="Z9" s="1768"/>
      <c r="AA9" s="1767" t="s">
        <v>493</v>
      </c>
      <c r="AB9" s="1768"/>
    </row>
    <row r="10" spans="1:28" s="2" customFormat="1" ht="14.25" customHeight="1" x14ac:dyDescent="0.2">
      <c r="A10" s="6"/>
      <c r="B10" s="102">
        <v>2002</v>
      </c>
      <c r="C10" s="919"/>
      <c r="D10" s="912"/>
      <c r="E10" s="920"/>
      <c r="F10" s="912"/>
      <c r="G10" s="704"/>
      <c r="H10" s="1771" t="s">
        <v>318</v>
      </c>
      <c r="I10" s="192" t="s">
        <v>139</v>
      </c>
      <c r="J10" s="197"/>
      <c r="K10" s="197"/>
      <c r="L10" s="197"/>
      <c r="M10" s="197"/>
      <c r="N10" s="198"/>
      <c r="O10" s="197"/>
      <c r="P10" s="197"/>
      <c r="Q10" s="197"/>
      <c r="R10" s="197"/>
      <c r="S10" s="197"/>
      <c r="T10" s="198"/>
      <c r="U10" s="197"/>
      <c r="V10" s="198"/>
      <c r="W10" s="197"/>
      <c r="X10" s="198"/>
      <c r="Y10" s="197"/>
      <c r="Z10" s="198"/>
      <c r="AA10" s="197"/>
      <c r="AB10" s="198"/>
    </row>
    <row r="11" spans="1:28" s="2" customFormat="1" ht="14.25" customHeight="1" x14ac:dyDescent="0.2">
      <c r="A11" s="6"/>
      <c r="B11" s="103">
        <v>2003</v>
      </c>
      <c r="C11" s="921" t="str">
        <f>IF(NOT(ISBLANK('3 interconnectedness'!C11)),IF(NOT(ISBLANK('3 interconnectedness'!C10)),'3 interconnectedness'!C11/'3 interconnectedness'!C10-1,""),"")</f>
        <v/>
      </c>
      <c r="D11" s="913" t="str">
        <f>IF(NOT(ISBLANK('3 interconnectedness'!D11)),IF(NOT(ISBLANK('3 interconnectedness'!D10)),'3 interconnectedness'!D11/'3 interconnectedness'!D10-1,""),"")</f>
        <v/>
      </c>
      <c r="E11" s="922" t="str">
        <f>IF(NOT(ISBLANK('3 interconnectedness'!E11)),IF(NOT(ISBLANK('3 interconnectedness'!E10)),'3 interconnectedness'!E11/'3 interconnectedness'!E10-1,""),"")</f>
        <v/>
      </c>
      <c r="F11" s="913" t="str">
        <f>IF(NOT(ISBLANK('3 interconnectedness'!F11)),IF(NOT(ISBLANK('3 interconnectedness'!F10)),'3 interconnectedness'!F11/'3 interconnectedness'!F10-1,""),"")</f>
        <v/>
      </c>
      <c r="G11" s="704"/>
      <c r="H11" s="1773"/>
      <c r="I11" s="193" t="s">
        <v>140</v>
      </c>
      <c r="J11" s="709" t="str">
        <f>IF(COUNTBLANK(J10)=1,"-",J10)</f>
        <v>-</v>
      </c>
      <c r="K11" s="194"/>
      <c r="L11" s="194"/>
      <c r="M11" s="194"/>
      <c r="N11" s="195"/>
      <c r="O11" s="194"/>
      <c r="P11" s="194"/>
      <c r="Q11" s="194"/>
      <c r="R11" s="194"/>
      <c r="S11" s="194"/>
      <c r="T11" s="195"/>
      <c r="U11" s="194"/>
      <c r="V11" s="195"/>
      <c r="W11" s="194"/>
      <c r="X11" s="195"/>
      <c r="Y11" s="194"/>
      <c r="Z11" s="195"/>
      <c r="AA11" s="194"/>
      <c r="AB11" s="195"/>
    </row>
    <row r="12" spans="1:28" s="2" customFormat="1" ht="14.25" customHeight="1" x14ac:dyDescent="0.2">
      <c r="A12" s="6"/>
      <c r="B12" s="103">
        <v>2004</v>
      </c>
      <c r="C12" s="921" t="str">
        <f>IF(NOT(ISBLANK('3 interconnectedness'!C12)),IF(NOT(ISBLANK('3 interconnectedness'!C11)),'3 interconnectedness'!C12/'3 interconnectedness'!C11-1,""),"")</f>
        <v/>
      </c>
      <c r="D12" s="913" t="str">
        <f>IF(NOT(ISBLANK('3 interconnectedness'!D12)),IF(NOT(ISBLANK('3 interconnectedness'!D11)),'3 interconnectedness'!D12/'3 interconnectedness'!D11-1,""),"")</f>
        <v/>
      </c>
      <c r="E12" s="922" t="str">
        <f>IF(NOT(ISBLANK('3 interconnectedness'!E12)),IF(NOT(ISBLANK('3 interconnectedness'!E11)),'3 interconnectedness'!E12/'3 interconnectedness'!E11-1,""),"")</f>
        <v/>
      </c>
      <c r="F12" s="913" t="str">
        <f>IF(NOT(ISBLANK('3 interconnectedness'!F12)),IF(NOT(ISBLANK('3 interconnectedness'!F11)),'3 interconnectedness'!F12/'3 interconnectedness'!F11-1,""),"")</f>
        <v/>
      </c>
      <c r="G12" s="704"/>
      <c r="H12" s="1771" t="s">
        <v>145</v>
      </c>
      <c r="I12" s="196" t="s">
        <v>139</v>
      </c>
      <c r="J12" s="710" t="str">
        <f>IF(COUNTBLANK(K11)=1,"-",K11)</f>
        <v>-</v>
      </c>
      <c r="K12" s="197"/>
      <c r="L12" s="197"/>
      <c r="M12" s="197"/>
      <c r="N12" s="198"/>
      <c r="O12" s="197"/>
      <c r="P12" s="197"/>
      <c r="Q12" s="197"/>
      <c r="R12" s="197"/>
      <c r="S12" s="197"/>
      <c r="T12" s="198"/>
      <c r="U12" s="197"/>
      <c r="V12" s="198"/>
      <c r="W12" s="197"/>
      <c r="X12" s="198"/>
      <c r="Y12" s="197"/>
      <c r="Z12" s="198"/>
      <c r="AA12" s="197"/>
      <c r="AB12" s="198"/>
    </row>
    <row r="13" spans="1:28" s="2" customFormat="1" ht="14.25" customHeight="1" x14ac:dyDescent="0.2">
      <c r="A13" s="6"/>
      <c r="B13" s="103">
        <v>2005</v>
      </c>
      <c r="C13" s="921" t="str">
        <f>IF(NOT(ISBLANK('3 interconnectedness'!C13)),IF(NOT(ISBLANK('3 interconnectedness'!C12)),'3 interconnectedness'!C13/'3 interconnectedness'!C12-1,""),"")</f>
        <v/>
      </c>
      <c r="D13" s="913" t="str">
        <f>IF(NOT(ISBLANK('3 interconnectedness'!D13)),IF(NOT(ISBLANK('3 interconnectedness'!D12)),'3 interconnectedness'!D13/'3 interconnectedness'!D12-1,""),"")</f>
        <v/>
      </c>
      <c r="E13" s="922" t="str">
        <f>IF(NOT(ISBLANK('3 interconnectedness'!E13)),IF(NOT(ISBLANK('3 interconnectedness'!E12)),'3 interconnectedness'!E13/'3 interconnectedness'!E12-1,""),"")</f>
        <v/>
      </c>
      <c r="F13" s="913" t="str">
        <f>IF(NOT(ISBLANK('3 interconnectedness'!F13)),IF(NOT(ISBLANK('3 interconnectedness'!F12)),'3 interconnectedness'!F13/'3 interconnectedness'!F12-1,""),"")</f>
        <v/>
      </c>
      <c r="G13" s="704"/>
      <c r="H13" s="1773"/>
      <c r="I13" s="193" t="s">
        <v>140</v>
      </c>
      <c r="J13" s="711" t="str">
        <f>IF(COUNTBLANK(K10)=1,"-",K10)</f>
        <v>-</v>
      </c>
      <c r="K13" s="709" t="str">
        <f>IF(COUNTBLANK(K12)=1,"-",K12)</f>
        <v>-</v>
      </c>
      <c r="L13" s="194"/>
      <c r="M13" s="194"/>
      <c r="N13" s="195"/>
      <c r="O13" s="194"/>
      <c r="P13" s="194"/>
      <c r="Q13" s="194"/>
      <c r="R13" s="194"/>
      <c r="S13" s="194"/>
      <c r="T13" s="195"/>
      <c r="U13" s="194"/>
      <c r="V13" s="195"/>
      <c r="W13" s="194"/>
      <c r="X13" s="195"/>
      <c r="Y13" s="194"/>
      <c r="Z13" s="195"/>
      <c r="AA13" s="194"/>
      <c r="AB13" s="195"/>
    </row>
    <row r="14" spans="1:28" s="2" customFormat="1" x14ac:dyDescent="0.2">
      <c r="A14" s="6"/>
      <c r="B14" s="103">
        <v>2006</v>
      </c>
      <c r="C14" s="921" t="str">
        <f>IF(NOT(ISBLANK('3 interconnectedness'!C14)),IF(NOT(ISBLANK('3 interconnectedness'!C13)),'3 interconnectedness'!C14/'3 interconnectedness'!C13-1,""),"")</f>
        <v/>
      </c>
      <c r="D14" s="913" t="str">
        <f>IF(NOT(ISBLANK('3 interconnectedness'!D14)),IF(NOT(ISBLANK('3 interconnectedness'!D13)),'3 interconnectedness'!D14/'3 interconnectedness'!D13-1,""),"")</f>
        <v/>
      </c>
      <c r="E14" s="922" t="str">
        <f>IF(NOT(ISBLANK('3 interconnectedness'!E14)),IF(NOT(ISBLANK('3 interconnectedness'!E13)),'3 interconnectedness'!E14/'3 interconnectedness'!E13-1,""),"")</f>
        <v/>
      </c>
      <c r="F14" s="913" t="str">
        <f>IF(NOT(ISBLANK('3 interconnectedness'!F14)),IF(NOT(ISBLANK('3 interconnectedness'!F13)),'3 interconnectedness'!F14/'3 interconnectedness'!F13-1,""),"")</f>
        <v/>
      </c>
      <c r="G14" s="704"/>
      <c r="H14" s="1771" t="s">
        <v>146</v>
      </c>
      <c r="I14" s="196" t="s">
        <v>139</v>
      </c>
      <c r="J14" s="710" t="str">
        <f>IF(COUNTBLANK(L11)=1,"-",L11)</f>
        <v>-</v>
      </c>
      <c r="K14" s="712" t="str">
        <f>IF(COUNTBLANK(L13)=1,"-",L13)</f>
        <v>-</v>
      </c>
      <c r="L14" s="197"/>
      <c r="M14" s="197"/>
      <c r="N14" s="198"/>
      <c r="O14" s="197"/>
      <c r="P14" s="197"/>
      <c r="Q14" s="197"/>
      <c r="R14" s="197"/>
      <c r="S14" s="197"/>
      <c r="T14" s="198"/>
      <c r="U14" s="197"/>
      <c r="V14" s="198"/>
      <c r="W14" s="197"/>
      <c r="X14" s="198"/>
      <c r="Y14" s="197"/>
      <c r="Z14" s="198"/>
      <c r="AA14" s="197"/>
      <c r="AB14" s="198"/>
    </row>
    <row r="15" spans="1:28" s="2" customFormat="1" x14ac:dyDescent="0.2">
      <c r="A15" s="6"/>
      <c r="B15" s="103">
        <v>2007</v>
      </c>
      <c r="C15" s="921" t="str">
        <f>IF(NOT(ISBLANK('3 interconnectedness'!C15)),IF(NOT(ISBLANK('3 interconnectedness'!C14)),'3 interconnectedness'!C15/'3 interconnectedness'!C14-1,""),"")</f>
        <v/>
      </c>
      <c r="D15" s="913" t="str">
        <f>IF(NOT(ISBLANK('3 interconnectedness'!D15)),IF(NOT(ISBLANK('3 interconnectedness'!D14)),'3 interconnectedness'!D15/'3 interconnectedness'!D14-1,""),"")</f>
        <v/>
      </c>
      <c r="E15" s="922" t="str">
        <f>IF(NOT(ISBLANK('3 interconnectedness'!E15)),IF(NOT(ISBLANK('3 interconnectedness'!E14)),'3 interconnectedness'!E15/'3 interconnectedness'!E14-1,""),"")</f>
        <v/>
      </c>
      <c r="F15" s="913" t="str">
        <f>IF(NOT(ISBLANK('3 interconnectedness'!F15)),IF(NOT(ISBLANK('3 interconnectedness'!F14)),'3 interconnectedness'!F15/'3 interconnectedness'!F14-1,""),"")</f>
        <v/>
      </c>
      <c r="G15" s="704"/>
      <c r="H15" s="1773"/>
      <c r="I15" s="193" t="s">
        <v>140</v>
      </c>
      <c r="J15" s="711" t="str">
        <f>IF(COUNTBLANK(L10)=1,"-",L10)</f>
        <v>-</v>
      </c>
      <c r="K15" s="709" t="str">
        <f>IF(COUNTBLANK(L12)=1,"-",L12)</f>
        <v>-</v>
      </c>
      <c r="L15" s="709" t="str">
        <f>IF(COUNTBLANK(L14)=1,"-",L14)</f>
        <v>-</v>
      </c>
      <c r="M15" s="194"/>
      <c r="N15" s="195"/>
      <c r="O15" s="194"/>
      <c r="P15" s="194"/>
      <c r="Q15" s="194"/>
      <c r="R15" s="194"/>
      <c r="S15" s="194"/>
      <c r="T15" s="195"/>
      <c r="U15" s="194"/>
      <c r="V15" s="195"/>
      <c r="W15" s="194"/>
      <c r="X15" s="195"/>
      <c r="Y15" s="194"/>
      <c r="Z15" s="195"/>
      <c r="AA15" s="194"/>
      <c r="AB15" s="195"/>
    </row>
    <row r="16" spans="1:28" s="2" customFormat="1" x14ac:dyDescent="0.2">
      <c r="A16" s="6"/>
      <c r="B16" s="103">
        <v>2008</v>
      </c>
      <c r="C16" s="921" t="str">
        <f>IF(NOT(ISBLANK('3 interconnectedness'!C16)),IF(NOT(ISBLANK('3 interconnectedness'!C15)),'3 interconnectedness'!C16/'3 interconnectedness'!C15-1,""),"")</f>
        <v/>
      </c>
      <c r="D16" s="913" t="str">
        <f>IF(NOT(ISBLANK('3 interconnectedness'!D16)),IF(NOT(ISBLANK('3 interconnectedness'!D15)),'3 interconnectedness'!D16/'3 interconnectedness'!D15-1,""),"")</f>
        <v/>
      </c>
      <c r="E16" s="922" t="str">
        <f>IF(NOT(ISBLANK('3 interconnectedness'!E16)),IF(NOT(ISBLANK('3 interconnectedness'!E15)),'3 interconnectedness'!E16/'3 interconnectedness'!E15-1,""),"")</f>
        <v/>
      </c>
      <c r="F16" s="913" t="str">
        <f>IF(NOT(ISBLANK('3 interconnectedness'!F16)),IF(NOT(ISBLANK('3 interconnectedness'!F15)),'3 interconnectedness'!F16/'3 interconnectedness'!F15-1,""),"")</f>
        <v/>
      </c>
      <c r="G16" s="704"/>
      <c r="H16" s="1780" t="s">
        <v>147</v>
      </c>
      <c r="I16" s="191" t="s">
        <v>139</v>
      </c>
      <c r="J16" s="713" t="str">
        <f>IF(COUNTBLANK(M11)=1,"-",M11)</f>
        <v>-</v>
      </c>
      <c r="K16" s="714" t="str">
        <f>IF(COUNTBLANK(M13)=1,"-",M13)</f>
        <v>-</v>
      </c>
      <c r="L16" s="714" t="str">
        <f>IF(COUNTBLANK(M15)=1,"-",M15)</f>
        <v>-</v>
      </c>
      <c r="M16" s="717"/>
      <c r="N16" s="198"/>
      <c r="O16" s="197"/>
      <c r="P16" s="197"/>
      <c r="Q16" s="197"/>
      <c r="R16" s="197"/>
      <c r="S16" s="197"/>
      <c r="T16" s="198"/>
      <c r="U16" s="197"/>
      <c r="V16" s="198"/>
      <c r="W16" s="197"/>
      <c r="X16" s="198"/>
      <c r="Y16" s="197"/>
      <c r="Z16" s="198"/>
      <c r="AA16" s="197"/>
      <c r="AB16" s="198"/>
    </row>
    <row r="17" spans="1:28" s="2" customFormat="1" x14ac:dyDescent="0.2">
      <c r="A17" s="6"/>
      <c r="B17" s="103">
        <v>2009</v>
      </c>
      <c r="C17" s="921" t="str">
        <f>IF(NOT(ISBLANK('3 interconnectedness'!C17)),IF(NOT(ISBLANK('3 interconnectedness'!C16)),'3 interconnectedness'!C17/'3 interconnectedness'!C16-1,""),"")</f>
        <v/>
      </c>
      <c r="D17" s="913" t="str">
        <f>IF(NOT(ISBLANK('3 interconnectedness'!D17)),IF(NOT(ISBLANK('3 interconnectedness'!D16)),'3 interconnectedness'!D17/'3 interconnectedness'!D16-1,""),"")</f>
        <v/>
      </c>
      <c r="E17" s="922" t="str">
        <f>IF(NOT(ISBLANK('3 interconnectedness'!E17)),IF(NOT(ISBLANK('3 interconnectedness'!E16)),'3 interconnectedness'!E17/'3 interconnectedness'!E16-1,""),"")</f>
        <v/>
      </c>
      <c r="F17" s="913" t="str">
        <f>IF(NOT(ISBLANK('3 interconnectedness'!F17)),IF(NOT(ISBLANK('3 interconnectedness'!F16)),'3 interconnectedness'!F17/'3 interconnectedness'!F16-1,""),"")</f>
        <v/>
      </c>
      <c r="G17" s="704"/>
      <c r="H17" s="1780"/>
      <c r="I17" s="403" t="s">
        <v>140</v>
      </c>
      <c r="J17" s="715" t="str">
        <f>IF(COUNTBLANK(M10)=1,"-",M10)</f>
        <v>-</v>
      </c>
      <c r="K17" s="716" t="str">
        <f>IF(COUNTBLANK(M12)=1,"-",M12)</f>
        <v>-</v>
      </c>
      <c r="L17" s="716" t="str">
        <f>IF(COUNTBLANK(M14)=1,"-",M14)</f>
        <v>-</v>
      </c>
      <c r="M17" s="718" t="str">
        <f>IF(COUNTBLANK(M16)=1,"-",M16)</f>
        <v>-</v>
      </c>
      <c r="N17" s="719" t="str">
        <f>IF(COUNTBLANK(N16)=1,"-",N16)</f>
        <v>-</v>
      </c>
      <c r="O17" s="194"/>
      <c r="P17" s="194"/>
      <c r="Q17" s="194"/>
      <c r="R17" s="194"/>
      <c r="S17" s="194"/>
      <c r="T17" s="195"/>
      <c r="U17" s="194"/>
      <c r="V17" s="195"/>
      <c r="W17" s="194"/>
      <c r="X17" s="195"/>
      <c r="Y17" s="194"/>
      <c r="Z17" s="195"/>
      <c r="AA17" s="194"/>
      <c r="AB17" s="195"/>
    </row>
    <row r="18" spans="1:28" s="2" customFormat="1" x14ac:dyDescent="0.2">
      <c r="A18" s="6"/>
      <c r="B18" s="103">
        <v>2010</v>
      </c>
      <c r="C18" s="921" t="str">
        <f>IF(NOT(ISBLANK('3 interconnectedness'!C18)),IF(NOT(ISBLANK('3 interconnectedness'!C17)),'3 interconnectedness'!C18/'3 interconnectedness'!C17-1,""),"")</f>
        <v/>
      </c>
      <c r="D18" s="913" t="str">
        <f>IF(NOT(ISBLANK('3 interconnectedness'!D18)),IF(NOT(ISBLANK('3 interconnectedness'!D17)),'3 interconnectedness'!D18/'3 interconnectedness'!D17-1,""),"")</f>
        <v/>
      </c>
      <c r="E18" s="922" t="str">
        <f>IF(NOT(ISBLANK('3 interconnectedness'!E18)),IF(NOT(ISBLANK('3 interconnectedness'!E17)),'3 interconnectedness'!E18/'3 interconnectedness'!E17-1,""),"")</f>
        <v/>
      </c>
      <c r="F18" s="913" t="str">
        <f>IF(NOT(ISBLANK('3 interconnectedness'!F18)),IF(NOT(ISBLANK('3 interconnectedness'!F17)),'3 interconnectedness'!F18/'3 interconnectedness'!F17-1,""),"")</f>
        <v/>
      </c>
      <c r="G18" s="704"/>
      <c r="H18" s="1771" t="s">
        <v>348</v>
      </c>
      <c r="I18" s="196" t="s">
        <v>139</v>
      </c>
      <c r="J18" s="199"/>
      <c r="K18" s="197"/>
      <c r="L18" s="197"/>
      <c r="M18" s="197"/>
      <c r="N18" s="198"/>
      <c r="O18" s="197"/>
      <c r="P18" s="197"/>
      <c r="Q18" s="197"/>
      <c r="R18" s="197"/>
      <c r="S18" s="197"/>
      <c r="T18" s="198"/>
      <c r="U18" s="197"/>
      <c r="V18" s="198"/>
      <c r="W18" s="197"/>
      <c r="X18" s="198"/>
      <c r="Y18" s="197"/>
      <c r="Z18" s="198"/>
      <c r="AA18" s="197"/>
      <c r="AB18" s="198"/>
    </row>
    <row r="19" spans="1:28" s="2" customFormat="1" ht="15" thickBot="1" x14ac:dyDescent="0.25">
      <c r="A19" s="6"/>
      <c r="B19" s="103">
        <v>2011</v>
      </c>
      <c r="C19" s="921" t="str">
        <f>IF(NOT(ISBLANK('3 interconnectedness'!C19)),IF(NOT(ISBLANK('3 interconnectedness'!C18)),'3 interconnectedness'!C19/'3 interconnectedness'!C18-1,""),"")</f>
        <v/>
      </c>
      <c r="D19" s="913" t="str">
        <f>IF(NOT(ISBLANK('3 interconnectedness'!D19)),IF(NOT(ISBLANK('3 interconnectedness'!D18)),'3 interconnectedness'!D19/'3 interconnectedness'!D18-1,""),"")</f>
        <v/>
      </c>
      <c r="E19" s="922" t="str">
        <f>IF(NOT(ISBLANK('3 interconnectedness'!E19)),IF(NOT(ISBLANK('3 interconnectedness'!E18)),'3 interconnectedness'!E19/'3 interconnectedness'!E18-1,""),"")</f>
        <v/>
      </c>
      <c r="F19" s="913" t="str">
        <f>IF(NOT(ISBLANK('3 interconnectedness'!F19)),IF(NOT(ISBLANK('3 interconnectedness'!F18)),'3 interconnectedness'!F19/'3 interconnectedness'!F18-1,""),"")</f>
        <v/>
      </c>
      <c r="G19" s="704"/>
      <c r="H19" s="1772"/>
      <c r="I19" s="877" t="s">
        <v>140</v>
      </c>
      <c r="J19" s="188"/>
      <c r="K19" s="189"/>
      <c r="L19" s="189"/>
      <c r="M19" s="189"/>
      <c r="N19" s="190"/>
      <c r="O19" s="189"/>
      <c r="P19" s="189"/>
      <c r="Q19" s="189"/>
      <c r="R19" s="189"/>
      <c r="S19" s="189"/>
      <c r="T19" s="190"/>
      <c r="U19" s="189"/>
      <c r="V19" s="190"/>
      <c r="W19" s="189"/>
      <c r="X19" s="190"/>
      <c r="Y19" s="189"/>
      <c r="Z19" s="190"/>
      <c r="AA19" s="189"/>
      <c r="AB19" s="190"/>
    </row>
    <row r="20" spans="1:28" s="2" customFormat="1" ht="14.25" customHeight="1" thickBot="1" x14ac:dyDescent="0.25">
      <c r="A20" s="6"/>
      <c r="B20" s="103">
        <v>2012</v>
      </c>
      <c r="C20" s="921" t="str">
        <f>IF(NOT(ISBLANK('3 interconnectedness'!C20)),IF(NOT(ISBLANK('3 interconnectedness'!C19)),'3 interconnectedness'!C20/'3 interconnectedness'!C19-1,""),"")</f>
        <v/>
      </c>
      <c r="D20" s="913" t="str">
        <f>IF(NOT(ISBLANK('3 interconnectedness'!D20)),IF(NOT(ISBLANK('3 interconnectedness'!D19)),'3 interconnectedness'!D20/'3 interconnectedness'!D19-1,""),"")</f>
        <v/>
      </c>
      <c r="E20" s="922" t="str">
        <f>IF(NOT(ISBLANK('3 interconnectedness'!E20)),IF(NOT(ISBLANK('3 interconnectedness'!E19)),'3 interconnectedness'!E20/'3 interconnectedness'!E19-1,""),"")</f>
        <v/>
      </c>
      <c r="F20" s="913" t="str">
        <f>IF(NOT(ISBLANK('3 interconnectedness'!F20)),IF(NOT(ISBLANK('3 interconnectedness'!F19)),'3 interconnectedness'!F20/'3 interconnectedness'!F19-1,""),"")</f>
        <v/>
      </c>
      <c r="G20" s="704"/>
      <c r="H20" s="1802" t="s">
        <v>565</v>
      </c>
      <c r="I20" s="1803"/>
      <c r="J20" s="878"/>
      <c r="K20" s="879"/>
      <c r="L20" s="879"/>
      <c r="M20" s="880" t="str">
        <f>IF(M10=C24,IF(M11=E24,"","Figure for banks' liabilities to OFIs doesn't match figure reported in cell E24"),IF(NOT(M11=E24),"Figures reported to banks' claims on and liabilities to OFIs don't match those reported in cells C24 ans E24","Figure for banks' claims on OFIs doesn't match figure reported in cell C24"))</f>
        <v/>
      </c>
      <c r="N20" s="881"/>
      <c r="O20" s="879"/>
      <c r="P20" s="879"/>
      <c r="Q20" s="879"/>
      <c r="R20" s="879"/>
      <c r="S20" s="882"/>
      <c r="T20" s="883"/>
      <c r="U20" s="882"/>
      <c r="V20" s="883"/>
      <c r="W20" s="882"/>
      <c r="X20" s="883"/>
      <c r="Y20" s="882"/>
      <c r="Z20" s="883"/>
      <c r="AA20" s="882"/>
      <c r="AB20" s="883"/>
    </row>
    <row r="21" spans="1:28" s="2" customFormat="1" x14ac:dyDescent="0.2">
      <c r="A21" s="6"/>
      <c r="B21" s="103">
        <v>2013</v>
      </c>
      <c r="C21" s="921" t="str">
        <f>IF(NOT(ISBLANK('3 interconnectedness'!C21)),IF(NOT(ISBLANK('3 interconnectedness'!C20)),'3 interconnectedness'!C21/'3 interconnectedness'!C20-1,""),"")</f>
        <v/>
      </c>
      <c r="D21" s="913" t="str">
        <f>IF(NOT(ISBLANK('3 interconnectedness'!D21)),IF(NOT(ISBLANK('3 interconnectedness'!D20)),'3 interconnectedness'!D21/'3 interconnectedness'!D20-1,""),"")</f>
        <v/>
      </c>
      <c r="E21" s="922" t="str">
        <f>IF(NOT(ISBLANK('3 interconnectedness'!E21)),IF(NOT(ISBLANK('3 interconnectedness'!E20)),'3 interconnectedness'!E21/'3 interconnectedness'!E20-1,""),"")</f>
        <v/>
      </c>
      <c r="F21" s="913" t="str">
        <f>IF(NOT(ISBLANK('3 interconnectedness'!F21)),IF(NOT(ISBLANK('3 interconnectedness'!F20)),'3 interconnectedness'!F21/'3 interconnectedness'!F20-1,""),"")</f>
        <v/>
      </c>
      <c r="G21" s="704"/>
      <c r="H21" s="1796" t="s">
        <v>369</v>
      </c>
      <c r="I21" s="1796"/>
      <c r="J21" s="1799"/>
      <c r="K21" s="1784"/>
      <c r="L21" s="1784"/>
      <c r="M21" s="1790"/>
      <c r="N21" s="1787"/>
      <c r="O21" s="1784"/>
      <c r="P21" s="1784"/>
      <c r="Q21" s="1784"/>
      <c r="R21" s="1784"/>
      <c r="S21" s="1790"/>
      <c r="T21" s="1787"/>
      <c r="U21" s="1790"/>
      <c r="V21" s="1787"/>
      <c r="W21" s="1790"/>
      <c r="X21" s="1787"/>
      <c r="Y21" s="1790"/>
      <c r="Z21" s="1787"/>
      <c r="AA21" s="1790"/>
      <c r="AB21" s="1787"/>
    </row>
    <row r="22" spans="1:28" s="20" customFormat="1" x14ac:dyDescent="0.2">
      <c r="A22" s="24"/>
      <c r="B22" s="59">
        <v>2014</v>
      </c>
      <c r="C22" s="923" t="str">
        <f>IF(NOT(ISBLANK('3 interconnectedness'!C22)),IF(NOT(ISBLANK('3 interconnectedness'!C21)),'3 interconnectedness'!C22/'3 interconnectedness'!C21-1,""),"")</f>
        <v/>
      </c>
      <c r="D22" s="914" t="str">
        <f>IF(NOT(ISBLANK('3 interconnectedness'!D22)),IF(NOT(ISBLANK('3 interconnectedness'!D21)),'3 interconnectedness'!D22/'3 interconnectedness'!D21-1,""),"")</f>
        <v/>
      </c>
      <c r="E22" s="924" t="str">
        <f>IF(NOT(ISBLANK('3 interconnectedness'!E22)),IF(NOT(ISBLANK('3 interconnectedness'!E21)),'3 interconnectedness'!E22/'3 interconnectedness'!E21-1,""),"")</f>
        <v/>
      </c>
      <c r="F22" s="914" t="str">
        <f>IF(NOT(ISBLANK('3 interconnectedness'!F22)),IF(NOT(ISBLANK('3 interconnectedness'!F21)),'3 interconnectedness'!F22/'3 interconnectedness'!F21-1,""),"")</f>
        <v/>
      </c>
      <c r="G22" s="704"/>
      <c r="H22" s="1797"/>
      <c r="I22" s="1797"/>
      <c r="J22" s="1800"/>
      <c r="K22" s="1785"/>
      <c r="L22" s="1785"/>
      <c r="M22" s="1791"/>
      <c r="N22" s="1788"/>
      <c r="O22" s="1785"/>
      <c r="P22" s="1785"/>
      <c r="Q22" s="1785"/>
      <c r="R22" s="1785"/>
      <c r="S22" s="1791"/>
      <c r="T22" s="1788"/>
      <c r="U22" s="1791"/>
      <c r="V22" s="1788"/>
      <c r="W22" s="1791"/>
      <c r="X22" s="1788"/>
      <c r="Y22" s="1791"/>
      <c r="Z22" s="1788"/>
      <c r="AA22" s="1791"/>
      <c r="AB22" s="1788"/>
    </row>
    <row r="23" spans="1:28" s="20" customFormat="1" ht="15" thickBot="1" x14ac:dyDescent="0.25">
      <c r="A23" s="24"/>
      <c r="B23" s="103">
        <v>2015</v>
      </c>
      <c r="C23" s="921" t="str">
        <f>IF(NOT(ISBLANK('3 interconnectedness'!C23)),IF(NOT(ISBLANK('3 interconnectedness'!C22)),'3 interconnectedness'!C23/'3 interconnectedness'!C22-1,""),"")</f>
        <v/>
      </c>
      <c r="D23" s="913" t="str">
        <f>IF(NOT(ISBLANK('3 interconnectedness'!D23)),IF(NOT(ISBLANK('3 interconnectedness'!D22)),'3 interconnectedness'!D23/'3 interconnectedness'!D22-1,""),"")</f>
        <v/>
      </c>
      <c r="E23" s="922" t="str">
        <f>IF(NOT(ISBLANK('3 interconnectedness'!E23)),IF(NOT(ISBLANK('3 interconnectedness'!E22)),'3 interconnectedness'!E23/'3 interconnectedness'!E22-1,""),"")</f>
        <v/>
      </c>
      <c r="F23" s="913" t="str">
        <f>IF(NOT(ISBLANK('3 interconnectedness'!F23)),IF(NOT(ISBLANK('3 interconnectedness'!F22)),'3 interconnectedness'!F23/'3 interconnectedness'!F22-1,""),"")</f>
        <v/>
      </c>
      <c r="G23" s="704"/>
      <c r="H23" s="1798"/>
      <c r="I23" s="1798"/>
      <c r="J23" s="1801"/>
      <c r="K23" s="1786"/>
      <c r="L23" s="1786"/>
      <c r="M23" s="1792"/>
      <c r="N23" s="1789"/>
      <c r="O23" s="1786"/>
      <c r="P23" s="1786"/>
      <c r="Q23" s="1786"/>
      <c r="R23" s="1786"/>
      <c r="S23" s="1792"/>
      <c r="T23" s="1789"/>
      <c r="U23" s="1792"/>
      <c r="V23" s="1789"/>
      <c r="W23" s="1792"/>
      <c r="X23" s="1789"/>
      <c r="Y23" s="1792"/>
      <c r="Z23" s="1789"/>
      <c r="AA23" s="1792"/>
      <c r="AB23" s="1789"/>
    </row>
    <row r="24" spans="1:28" s="20" customFormat="1" ht="15" thickBot="1" x14ac:dyDescent="0.25">
      <c r="A24" s="24"/>
      <c r="B24" s="918">
        <v>2016</v>
      </c>
      <c r="C24" s="925" t="str">
        <f>IF(NOT(ISBLANK('3 interconnectedness'!C24)),IF(NOT(ISBLANK('3 interconnectedness'!C23)),'3 interconnectedness'!C24/'3 interconnectedness'!C23-1,""),"")</f>
        <v/>
      </c>
      <c r="D24" s="917" t="str">
        <f>IF(NOT(ISBLANK('3 interconnectedness'!D24)),IF(NOT(ISBLANK('3 interconnectedness'!D23)),'3 interconnectedness'!D24/'3 interconnectedness'!D23-1,""),"")</f>
        <v/>
      </c>
      <c r="E24" s="926" t="str">
        <f>IF(NOT(ISBLANK('3 interconnectedness'!E24)),IF(NOT(ISBLANK('3 interconnectedness'!E23)),'3 interconnectedness'!E24/'3 interconnectedness'!E23-1,""),"")</f>
        <v/>
      </c>
      <c r="F24" s="917" t="str">
        <f>IF(NOT(ISBLANK('3 interconnectedness'!F24)),IF(NOT(ISBLANK('3 interconnectedness'!F23)),'3 interconnectedness'!F24/'3 interconnectedness'!F23-1,""),"")</f>
        <v/>
      </c>
      <c r="G24" s="704"/>
      <c r="H24" s="404"/>
      <c r="I24" s="187"/>
      <c r="J24" s="704"/>
      <c r="K24" s="704"/>
      <c r="L24" s="704"/>
      <c r="M24" s="704"/>
      <c r="N24" s="704"/>
      <c r="O24" s="704"/>
      <c r="P24" s="704"/>
      <c r="Q24" s="704"/>
      <c r="R24" s="704"/>
      <c r="S24" s="704"/>
      <c r="T24" s="704"/>
      <c r="U24" s="704"/>
      <c r="V24" s="704"/>
      <c r="W24" s="704"/>
      <c r="X24" s="704"/>
      <c r="Y24" s="704"/>
      <c r="Z24" s="704"/>
      <c r="AA24" s="704"/>
      <c r="AB24" s="704"/>
    </row>
    <row r="25" spans="1:28" ht="14.25" customHeight="1" x14ac:dyDescent="0.2"/>
    <row r="26" spans="1:28" ht="14.25" customHeight="1" x14ac:dyDescent="0.2">
      <c r="B26" s="3" t="s">
        <v>569</v>
      </c>
      <c r="C26" s="3">
        <f>ABS(MIN(C11:C24))</f>
        <v>0</v>
      </c>
      <c r="D26" s="3">
        <f>ABS(MIN(D11:D24))</f>
        <v>0</v>
      </c>
      <c r="E26" s="3">
        <f>ABS(MIN(E11:E24))</f>
        <v>0</v>
      </c>
      <c r="F26" s="3">
        <f>ABS(MIN(F11:F24))</f>
        <v>0</v>
      </c>
    </row>
    <row r="27" spans="1:28" ht="14.25" customHeight="1" x14ac:dyDescent="0.2">
      <c r="B27" s="3" t="s">
        <v>570</v>
      </c>
      <c r="C27" s="3">
        <f>ABS(MAX(C11:C24))</f>
        <v>0</v>
      </c>
      <c r="D27" s="3">
        <f>ABS(MAX(D11:D24))</f>
        <v>0</v>
      </c>
      <c r="E27" s="3">
        <f>ABS(MAX(E11:E24))</f>
        <v>0</v>
      </c>
      <c r="F27" s="3">
        <f>ABS(MAX(F11:F24))</f>
        <v>0</v>
      </c>
    </row>
    <row r="28" spans="1:28" ht="14.25" customHeight="1" x14ac:dyDescent="0.2"/>
    <row r="29" spans="1:28" ht="14.25" customHeight="1" x14ac:dyDescent="0.2"/>
    <row r="30" spans="1:28" ht="14.25" customHeight="1" x14ac:dyDescent="0.2"/>
    <row r="31" spans="1:28" ht="14.25" customHeight="1" x14ac:dyDescent="0.2"/>
    <row r="32" spans="1:28"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row r="1020" ht="14.25" customHeight="1" x14ac:dyDescent="0.2"/>
    <row r="1021" ht="14.25" customHeight="1" x14ac:dyDescent="0.2"/>
    <row r="1022" ht="14.25" customHeight="1" x14ac:dyDescent="0.2"/>
    <row r="1023" ht="14.25" customHeight="1" x14ac:dyDescent="0.2"/>
    <row r="1024" ht="14.25" customHeight="1" x14ac:dyDescent="0.2"/>
    <row r="1025" ht="14.25" customHeight="1" x14ac:dyDescent="0.2"/>
    <row r="1026" ht="14.25" customHeight="1" x14ac:dyDescent="0.2"/>
    <row r="1027" ht="14.25" customHeight="1" x14ac:dyDescent="0.2"/>
    <row r="1028" ht="14.25" customHeight="1" x14ac:dyDescent="0.2"/>
    <row r="1029" ht="14.25" customHeight="1" x14ac:dyDescent="0.2"/>
    <row r="1030" ht="14.25" customHeight="1" x14ac:dyDescent="0.2"/>
    <row r="1031" ht="14.25" customHeight="1" x14ac:dyDescent="0.2"/>
    <row r="1032" ht="14.25" customHeight="1" x14ac:dyDescent="0.2"/>
    <row r="1033" ht="14.25" customHeight="1" x14ac:dyDescent="0.2"/>
    <row r="1034" ht="14.25" customHeight="1" x14ac:dyDescent="0.2"/>
    <row r="1035" ht="14.25" customHeight="1" x14ac:dyDescent="0.2"/>
    <row r="1036" ht="14.25" customHeight="1" x14ac:dyDescent="0.2"/>
    <row r="1037" ht="14.25" customHeight="1" x14ac:dyDescent="0.2"/>
    <row r="1038" ht="14.25" customHeight="1" x14ac:dyDescent="0.2"/>
    <row r="1039" ht="14.25" customHeight="1" x14ac:dyDescent="0.2"/>
    <row r="1040" ht="14.25" customHeight="1" x14ac:dyDescent="0.2"/>
    <row r="1041" ht="14.25" customHeight="1" x14ac:dyDescent="0.2"/>
    <row r="1042" ht="14.25" customHeight="1" x14ac:dyDescent="0.2"/>
    <row r="1043" ht="14.25" customHeight="1" x14ac:dyDescent="0.2"/>
    <row r="1044" ht="14.25" customHeight="1" x14ac:dyDescent="0.2"/>
    <row r="1045" ht="14.25" customHeight="1" x14ac:dyDescent="0.2"/>
    <row r="1046" ht="14.25" customHeight="1" x14ac:dyDescent="0.2"/>
    <row r="1047" ht="14.25" customHeight="1" x14ac:dyDescent="0.2"/>
    <row r="1048" ht="14.25" customHeight="1" x14ac:dyDescent="0.2"/>
    <row r="1049" ht="14.25" customHeight="1" x14ac:dyDescent="0.2"/>
    <row r="1050" ht="14.25" customHeight="1" x14ac:dyDescent="0.2"/>
    <row r="1051" ht="14.25" customHeight="1" x14ac:dyDescent="0.2"/>
    <row r="1052" ht="14.25" customHeight="1" x14ac:dyDescent="0.2"/>
    <row r="1053" ht="14.25" customHeight="1" x14ac:dyDescent="0.2"/>
    <row r="1054" ht="14.25" customHeight="1" x14ac:dyDescent="0.2"/>
    <row r="1055" ht="14.25" customHeight="1" x14ac:dyDescent="0.2"/>
    <row r="1056" ht="14.25" customHeight="1" x14ac:dyDescent="0.2"/>
    <row r="1057" ht="14.25" customHeight="1" x14ac:dyDescent="0.2"/>
    <row r="1058" ht="14.25" customHeight="1" x14ac:dyDescent="0.2"/>
    <row r="1059" ht="14.25" customHeight="1" x14ac:dyDescent="0.2"/>
    <row r="1060" ht="14.25" customHeight="1" x14ac:dyDescent="0.2"/>
    <row r="1061" ht="14.25" customHeight="1" x14ac:dyDescent="0.2"/>
    <row r="1062" ht="14.25" customHeight="1" x14ac:dyDescent="0.2"/>
    <row r="1063" ht="14.25" customHeight="1" x14ac:dyDescent="0.2"/>
    <row r="1064" ht="14.25" customHeight="1" x14ac:dyDescent="0.2"/>
    <row r="1065" ht="14.25" customHeight="1" x14ac:dyDescent="0.2"/>
    <row r="1066" ht="14.25" customHeight="1" x14ac:dyDescent="0.2"/>
    <row r="1067" ht="14.25" customHeight="1" x14ac:dyDescent="0.2"/>
    <row r="1068" ht="14.25" customHeight="1" x14ac:dyDescent="0.2"/>
    <row r="1069" ht="14.25" customHeight="1" x14ac:dyDescent="0.2"/>
    <row r="1070" ht="14.25" customHeight="1" x14ac:dyDescent="0.2"/>
    <row r="1071" ht="14.25" customHeight="1" x14ac:dyDescent="0.2"/>
    <row r="1072" ht="14.25" customHeight="1" x14ac:dyDescent="0.2"/>
    <row r="1073" ht="14.25" customHeight="1" x14ac:dyDescent="0.2"/>
    <row r="1074" ht="14.25" customHeight="1" x14ac:dyDescent="0.2"/>
    <row r="1075" ht="14.25" customHeight="1" x14ac:dyDescent="0.2"/>
    <row r="1076" ht="14.25" customHeight="1" x14ac:dyDescent="0.2"/>
    <row r="1077" ht="14.25" customHeight="1" x14ac:dyDescent="0.2"/>
    <row r="1078" ht="14.25" customHeight="1" x14ac:dyDescent="0.2"/>
    <row r="1079" ht="14.25" customHeight="1" x14ac:dyDescent="0.2"/>
    <row r="1080" ht="14.25" customHeight="1" x14ac:dyDescent="0.2"/>
    <row r="1081" ht="14.25" customHeight="1" x14ac:dyDescent="0.2"/>
    <row r="1082" ht="14.25" customHeight="1" x14ac:dyDescent="0.2"/>
    <row r="1083" ht="14.25" customHeight="1" x14ac:dyDescent="0.2"/>
    <row r="1084" ht="14.25" customHeight="1" x14ac:dyDescent="0.2"/>
    <row r="1085" ht="14.25" customHeight="1" x14ac:dyDescent="0.2"/>
    <row r="1086" ht="14.25" customHeight="1" x14ac:dyDescent="0.2"/>
    <row r="1087" ht="14.25" customHeight="1" x14ac:dyDescent="0.2"/>
    <row r="1088" ht="14.25" customHeight="1" x14ac:dyDescent="0.2"/>
    <row r="1089" ht="14.25" customHeight="1" x14ac:dyDescent="0.2"/>
    <row r="1090" ht="14.25" customHeight="1" x14ac:dyDescent="0.2"/>
    <row r="1091" ht="14.25" customHeight="1" x14ac:dyDescent="0.2"/>
    <row r="1092" ht="14.25" customHeight="1" x14ac:dyDescent="0.2"/>
    <row r="1093" ht="14.25" customHeight="1" x14ac:dyDescent="0.2"/>
    <row r="1094" ht="14.25" customHeight="1" x14ac:dyDescent="0.2"/>
    <row r="1095" ht="14.25" customHeight="1" x14ac:dyDescent="0.2"/>
    <row r="1096" ht="14.25" customHeight="1" x14ac:dyDescent="0.2"/>
    <row r="1097" ht="14.25" customHeight="1" x14ac:dyDescent="0.2"/>
    <row r="1098" ht="14.25" customHeight="1" x14ac:dyDescent="0.2"/>
    <row r="1099" ht="14.25" customHeight="1" x14ac:dyDescent="0.2"/>
    <row r="1100" ht="14.25" customHeight="1" x14ac:dyDescent="0.2"/>
    <row r="1101" ht="14.25" customHeight="1" x14ac:dyDescent="0.2"/>
    <row r="1102" ht="14.25" customHeight="1" x14ac:dyDescent="0.2"/>
    <row r="1103" ht="14.25" customHeight="1" x14ac:dyDescent="0.2"/>
    <row r="1104" ht="14.25" customHeight="1" x14ac:dyDescent="0.2"/>
    <row r="1105" ht="14.25" customHeight="1" x14ac:dyDescent="0.2"/>
    <row r="1106" ht="14.25" customHeight="1" x14ac:dyDescent="0.2"/>
    <row r="1107" ht="14.25" customHeight="1" x14ac:dyDescent="0.2"/>
    <row r="1108" ht="14.25" customHeight="1" x14ac:dyDescent="0.2"/>
    <row r="1109" ht="14.25" customHeight="1" x14ac:dyDescent="0.2"/>
    <row r="1110" ht="14.25" customHeight="1" x14ac:dyDescent="0.2"/>
    <row r="1111" ht="14.25" customHeight="1" x14ac:dyDescent="0.2"/>
    <row r="1112" ht="14.25" customHeight="1" x14ac:dyDescent="0.2"/>
    <row r="1113" ht="14.25" customHeight="1" x14ac:dyDescent="0.2"/>
    <row r="1114" ht="14.25" customHeight="1" x14ac:dyDescent="0.2"/>
    <row r="1115" ht="14.25" customHeight="1" x14ac:dyDescent="0.2"/>
    <row r="1116" ht="14.25" customHeight="1" x14ac:dyDescent="0.2"/>
    <row r="1117" ht="14.25" customHeight="1" x14ac:dyDescent="0.2"/>
    <row r="1118" ht="14.25" customHeight="1" x14ac:dyDescent="0.2"/>
    <row r="1119" ht="14.25" customHeight="1" x14ac:dyDescent="0.2"/>
    <row r="1120" ht="14.25" customHeight="1" x14ac:dyDescent="0.2"/>
    <row r="1121" ht="14.25" customHeight="1" x14ac:dyDescent="0.2"/>
    <row r="1122" ht="14.25" customHeight="1" x14ac:dyDescent="0.2"/>
    <row r="1123" ht="14.25" customHeight="1" x14ac:dyDescent="0.2"/>
    <row r="1124" ht="14.25" customHeight="1" x14ac:dyDescent="0.2"/>
    <row r="1125" ht="14.25" customHeight="1" x14ac:dyDescent="0.2"/>
    <row r="1126" ht="14.25" customHeight="1" x14ac:dyDescent="0.2"/>
    <row r="1127" ht="14.25" customHeight="1" x14ac:dyDescent="0.2"/>
    <row r="1128" ht="14.25" customHeight="1" x14ac:dyDescent="0.2"/>
    <row r="1129" ht="14.25" customHeight="1" x14ac:dyDescent="0.2"/>
    <row r="1130" ht="14.25" customHeight="1" x14ac:dyDescent="0.2"/>
    <row r="1131" ht="14.25" customHeight="1" x14ac:dyDescent="0.2"/>
    <row r="1132" ht="14.25" customHeight="1" x14ac:dyDescent="0.2"/>
    <row r="1133" ht="14.25" customHeight="1" x14ac:dyDescent="0.2"/>
    <row r="1134" ht="14.25" customHeight="1" x14ac:dyDescent="0.2"/>
    <row r="1135" ht="14.25" customHeight="1" x14ac:dyDescent="0.2"/>
    <row r="1136" ht="14.25" customHeight="1" x14ac:dyDescent="0.2"/>
    <row r="1137" ht="14.25" customHeight="1" x14ac:dyDescent="0.2"/>
    <row r="1138" ht="14.25" customHeight="1" x14ac:dyDescent="0.2"/>
    <row r="1139" ht="14.25" customHeight="1" x14ac:dyDescent="0.2"/>
    <row r="1140" ht="14.25" customHeight="1" x14ac:dyDescent="0.2"/>
    <row r="1141" ht="14.25" customHeight="1" x14ac:dyDescent="0.2"/>
    <row r="1142" ht="14.25" customHeight="1" x14ac:dyDescent="0.2"/>
    <row r="1143" ht="14.25" customHeight="1" x14ac:dyDescent="0.2"/>
    <row r="1144" ht="14.25" customHeight="1" x14ac:dyDescent="0.2"/>
    <row r="1145" ht="14.25" customHeight="1" x14ac:dyDescent="0.2"/>
    <row r="1146" ht="14.25" customHeight="1" x14ac:dyDescent="0.2"/>
    <row r="1147" ht="14.25" customHeight="1" x14ac:dyDescent="0.2"/>
    <row r="1148" ht="14.25" customHeight="1" x14ac:dyDescent="0.2"/>
    <row r="1149" ht="14.25" customHeight="1" x14ac:dyDescent="0.2"/>
    <row r="1150" ht="14.25" customHeight="1" x14ac:dyDescent="0.2"/>
    <row r="1151" ht="14.25" customHeight="1" x14ac:dyDescent="0.2"/>
    <row r="1152" ht="14.25" customHeight="1" x14ac:dyDescent="0.2"/>
    <row r="1153" ht="14.25" customHeight="1" x14ac:dyDescent="0.2"/>
    <row r="1154" ht="14.25" customHeight="1" x14ac:dyDescent="0.2"/>
    <row r="1155" ht="14.25" customHeight="1" x14ac:dyDescent="0.2"/>
    <row r="1156" ht="14.25" customHeight="1" x14ac:dyDescent="0.2"/>
    <row r="1157" ht="14.25" customHeight="1" x14ac:dyDescent="0.2"/>
    <row r="1158" ht="14.25" customHeight="1" x14ac:dyDescent="0.2"/>
    <row r="1159" ht="14.25" customHeight="1" x14ac:dyDescent="0.2"/>
    <row r="1160" ht="14.25" customHeight="1" x14ac:dyDescent="0.2"/>
    <row r="1161" ht="14.25" customHeight="1" x14ac:dyDescent="0.2"/>
    <row r="1162" ht="14.25" customHeight="1" x14ac:dyDescent="0.2"/>
    <row r="1163" ht="14.25" customHeight="1" x14ac:dyDescent="0.2"/>
    <row r="1164" ht="14.25" customHeight="1" x14ac:dyDescent="0.2"/>
    <row r="1165" ht="14.25" customHeight="1" x14ac:dyDescent="0.2"/>
    <row r="1166" ht="14.25" customHeight="1" x14ac:dyDescent="0.2"/>
    <row r="1167" ht="14.25" customHeight="1" x14ac:dyDescent="0.2"/>
    <row r="1168" ht="14.25" customHeight="1" x14ac:dyDescent="0.2"/>
    <row r="1169" ht="14.25" customHeight="1" x14ac:dyDescent="0.2"/>
    <row r="1170" ht="14.25" customHeight="1" x14ac:dyDescent="0.2"/>
    <row r="1171" ht="14.25" customHeight="1" x14ac:dyDescent="0.2"/>
    <row r="1172" ht="14.25" customHeight="1" x14ac:dyDescent="0.2"/>
    <row r="1173" ht="14.25" customHeight="1" x14ac:dyDescent="0.2"/>
    <row r="1174" ht="14.25" customHeight="1" x14ac:dyDescent="0.2"/>
    <row r="1175" ht="14.25" customHeight="1" x14ac:dyDescent="0.2"/>
    <row r="1176" ht="14.25" customHeight="1" x14ac:dyDescent="0.2"/>
    <row r="1177" ht="14.25" customHeight="1" x14ac:dyDescent="0.2"/>
    <row r="1178" ht="14.25" customHeight="1" x14ac:dyDescent="0.2"/>
    <row r="1179" ht="14.25" customHeight="1" x14ac:dyDescent="0.2"/>
    <row r="1180" ht="14.25" customHeight="1" x14ac:dyDescent="0.2"/>
    <row r="1181" ht="14.25" customHeight="1" x14ac:dyDescent="0.2"/>
    <row r="1182" ht="14.25" customHeight="1" x14ac:dyDescent="0.2"/>
    <row r="1183" ht="14.25" customHeight="1" x14ac:dyDescent="0.2"/>
    <row r="1184" ht="14.25" customHeight="1" x14ac:dyDescent="0.2"/>
    <row r="1185" ht="14.25" customHeight="1" x14ac:dyDescent="0.2"/>
    <row r="1186" ht="14.25" customHeight="1" x14ac:dyDescent="0.2"/>
    <row r="1187" ht="14.25" customHeight="1" x14ac:dyDescent="0.2"/>
    <row r="1188" ht="14.25" customHeight="1" x14ac:dyDescent="0.2"/>
    <row r="1189" ht="14.25" customHeight="1" x14ac:dyDescent="0.2"/>
    <row r="1190" ht="14.25" customHeight="1" x14ac:dyDescent="0.2"/>
    <row r="1191" ht="14.25" customHeight="1" x14ac:dyDescent="0.2"/>
    <row r="1192" ht="14.25" customHeight="1" x14ac:dyDescent="0.2"/>
    <row r="1193" ht="14.25" customHeight="1" x14ac:dyDescent="0.2"/>
    <row r="1194" ht="14.25" customHeight="1" x14ac:dyDescent="0.2"/>
    <row r="1195" ht="14.25" customHeight="1" x14ac:dyDescent="0.2"/>
    <row r="1196" ht="14.25" customHeight="1" x14ac:dyDescent="0.2"/>
    <row r="1197" ht="14.25" customHeight="1" x14ac:dyDescent="0.2"/>
    <row r="1198" ht="14.25" customHeight="1" x14ac:dyDescent="0.2"/>
    <row r="1199" ht="14.25" customHeight="1" x14ac:dyDescent="0.2"/>
    <row r="1200" ht="14.25" customHeight="1" x14ac:dyDescent="0.2"/>
    <row r="1201" ht="14.25" customHeight="1" x14ac:dyDescent="0.2"/>
    <row r="1202" ht="14.25" customHeight="1" x14ac:dyDescent="0.2"/>
    <row r="1203" ht="14.25" customHeight="1" x14ac:dyDescent="0.2"/>
    <row r="1204" ht="14.25" customHeight="1" x14ac:dyDescent="0.2"/>
    <row r="1205" ht="14.25" customHeight="1" x14ac:dyDescent="0.2"/>
    <row r="1206" ht="14.25" customHeight="1" x14ac:dyDescent="0.2"/>
    <row r="1207" ht="14.25" customHeight="1" x14ac:dyDescent="0.2"/>
    <row r="1208" ht="14.25" customHeight="1" x14ac:dyDescent="0.2"/>
    <row r="1209" ht="14.25" customHeight="1" x14ac:dyDescent="0.2"/>
    <row r="1210" ht="14.25" customHeight="1" x14ac:dyDescent="0.2"/>
    <row r="1211" ht="14.25" customHeight="1" x14ac:dyDescent="0.2"/>
    <row r="1212" ht="14.25" customHeight="1" x14ac:dyDescent="0.2"/>
    <row r="1213" ht="14.25" customHeight="1" x14ac:dyDescent="0.2"/>
    <row r="1214" ht="14.25" customHeight="1" x14ac:dyDescent="0.2"/>
    <row r="1215" ht="14.25" customHeight="1" x14ac:dyDescent="0.2"/>
    <row r="1216" ht="14.25" customHeight="1" x14ac:dyDescent="0.2"/>
    <row r="1217" ht="14.25" customHeight="1" x14ac:dyDescent="0.2"/>
    <row r="1218" ht="14.25" customHeight="1" x14ac:dyDescent="0.2"/>
    <row r="1219" ht="14.25" customHeight="1" x14ac:dyDescent="0.2"/>
    <row r="1220" ht="14.25" customHeight="1" x14ac:dyDescent="0.2"/>
    <row r="1221" ht="14.25" customHeight="1" x14ac:dyDescent="0.2"/>
    <row r="1222" ht="14.25" customHeight="1" x14ac:dyDescent="0.2"/>
    <row r="1223" ht="14.25" customHeight="1" x14ac:dyDescent="0.2"/>
    <row r="1224" ht="14.25" customHeight="1" x14ac:dyDescent="0.2"/>
    <row r="1225" ht="14.25" customHeight="1" x14ac:dyDescent="0.2"/>
    <row r="1226" ht="14.25" customHeight="1" x14ac:dyDescent="0.2"/>
    <row r="1227" ht="14.25" customHeight="1" x14ac:dyDescent="0.2"/>
    <row r="1228" ht="14.25" customHeight="1" x14ac:dyDescent="0.2"/>
    <row r="1229" ht="14.25" customHeight="1" x14ac:dyDescent="0.2"/>
    <row r="1230" ht="14.25" customHeight="1" x14ac:dyDescent="0.2"/>
    <row r="1231" ht="14.25" customHeight="1" x14ac:dyDescent="0.2"/>
    <row r="1232" ht="14.25" customHeight="1" x14ac:dyDescent="0.2"/>
    <row r="1233" ht="14.25" customHeight="1" x14ac:dyDescent="0.2"/>
    <row r="1234" ht="14.25" customHeight="1" x14ac:dyDescent="0.2"/>
    <row r="1235" ht="14.25" customHeight="1" x14ac:dyDescent="0.2"/>
    <row r="1236" ht="14.25" customHeight="1" x14ac:dyDescent="0.2"/>
    <row r="1237" ht="14.25" customHeight="1" x14ac:dyDescent="0.2"/>
    <row r="1238" ht="14.25" customHeight="1" x14ac:dyDescent="0.2"/>
    <row r="1239" ht="14.25" customHeight="1" x14ac:dyDescent="0.2"/>
    <row r="1240" ht="14.25" customHeight="1" x14ac:dyDescent="0.2"/>
    <row r="1241" ht="14.25" customHeight="1" x14ac:dyDescent="0.2"/>
    <row r="1242" ht="14.25" customHeight="1" x14ac:dyDescent="0.2"/>
    <row r="1243" ht="14.25" customHeight="1" x14ac:dyDescent="0.2"/>
    <row r="1244" ht="14.25" customHeight="1" x14ac:dyDescent="0.2"/>
    <row r="1245" ht="14.25" customHeight="1" x14ac:dyDescent="0.2"/>
    <row r="1246" ht="14.25" customHeight="1" x14ac:dyDescent="0.2"/>
    <row r="1247" ht="14.25" customHeight="1" x14ac:dyDescent="0.2"/>
    <row r="1248" ht="14.25" customHeight="1" x14ac:dyDescent="0.2"/>
    <row r="1249" ht="14.25" customHeight="1" x14ac:dyDescent="0.2"/>
    <row r="1250" ht="14.25" customHeight="1" x14ac:dyDescent="0.2"/>
    <row r="1251" ht="14.25" customHeight="1" x14ac:dyDescent="0.2"/>
    <row r="1252" ht="14.25" customHeight="1" x14ac:dyDescent="0.2"/>
    <row r="1253" ht="14.25" customHeight="1" x14ac:dyDescent="0.2"/>
    <row r="1254" ht="14.25" customHeight="1" x14ac:dyDescent="0.2"/>
    <row r="1255" ht="14.25" customHeight="1" x14ac:dyDescent="0.2"/>
    <row r="1256" ht="14.25" customHeight="1" x14ac:dyDescent="0.2"/>
    <row r="1257" ht="14.25" customHeight="1" x14ac:dyDescent="0.2"/>
    <row r="1258" ht="14.25" customHeight="1" x14ac:dyDescent="0.2"/>
    <row r="1259" ht="14.25" customHeight="1" x14ac:dyDescent="0.2"/>
    <row r="1260" ht="14.25" customHeight="1" x14ac:dyDescent="0.2"/>
    <row r="1261" ht="14.25" customHeight="1" x14ac:dyDescent="0.2"/>
    <row r="1262" ht="14.25" customHeight="1" x14ac:dyDescent="0.2"/>
    <row r="1263" ht="14.25" customHeight="1" x14ac:dyDescent="0.2"/>
    <row r="1264" ht="14.25" customHeight="1" x14ac:dyDescent="0.2"/>
    <row r="1265" ht="14.25" customHeight="1" x14ac:dyDescent="0.2"/>
    <row r="1266" ht="14.25" customHeight="1" x14ac:dyDescent="0.2"/>
    <row r="1267" ht="14.25" customHeight="1" x14ac:dyDescent="0.2"/>
    <row r="1268" ht="14.25" customHeight="1" x14ac:dyDescent="0.2"/>
    <row r="1269" ht="14.25" customHeight="1" x14ac:dyDescent="0.2"/>
    <row r="1270" ht="14.25" customHeight="1" x14ac:dyDescent="0.2"/>
    <row r="1271" ht="14.25" customHeight="1" x14ac:dyDescent="0.2"/>
    <row r="1272" ht="14.25" customHeight="1" x14ac:dyDescent="0.2"/>
    <row r="1273" ht="14.25" customHeight="1" x14ac:dyDescent="0.2"/>
    <row r="1274" ht="14.25" customHeight="1" x14ac:dyDescent="0.2"/>
    <row r="1275" ht="14.25" customHeight="1" x14ac:dyDescent="0.2"/>
    <row r="1276" ht="14.25" customHeight="1" x14ac:dyDescent="0.2"/>
    <row r="1277" ht="14.25" customHeight="1" x14ac:dyDescent="0.2"/>
    <row r="1278" ht="14.25" customHeight="1" x14ac:dyDescent="0.2"/>
    <row r="1279" ht="14.25" customHeight="1" x14ac:dyDescent="0.2"/>
    <row r="1280" ht="14.25" customHeight="1" x14ac:dyDescent="0.2"/>
    <row r="1281" ht="14.25" customHeight="1" x14ac:dyDescent="0.2"/>
    <row r="1282" ht="14.25" customHeight="1" x14ac:dyDescent="0.2"/>
    <row r="1283" ht="14.25" customHeight="1" x14ac:dyDescent="0.2"/>
    <row r="1284" ht="14.25" customHeight="1" x14ac:dyDescent="0.2"/>
    <row r="1285" ht="14.25" customHeight="1" x14ac:dyDescent="0.2"/>
    <row r="1286" ht="14.25" customHeight="1" x14ac:dyDescent="0.2"/>
    <row r="1287" ht="14.25" customHeight="1" x14ac:dyDescent="0.2"/>
    <row r="1288" ht="14.25" customHeight="1" x14ac:dyDescent="0.2"/>
    <row r="1289" ht="14.25" customHeight="1" x14ac:dyDescent="0.2"/>
    <row r="1290" ht="14.25" customHeight="1" x14ac:dyDescent="0.2"/>
    <row r="1291" ht="14.25" customHeight="1" x14ac:dyDescent="0.2"/>
    <row r="1292" ht="14.25" customHeight="1" x14ac:dyDescent="0.2"/>
    <row r="1293" ht="14.25" customHeight="1" x14ac:dyDescent="0.2"/>
    <row r="1294" ht="14.25" customHeight="1" x14ac:dyDescent="0.2"/>
    <row r="1295" ht="14.25" customHeight="1" x14ac:dyDescent="0.2"/>
    <row r="1296" ht="14.25" customHeight="1" x14ac:dyDescent="0.2"/>
    <row r="1297" ht="14.25" customHeight="1" x14ac:dyDescent="0.2"/>
    <row r="1298" ht="14.25" customHeight="1" x14ac:dyDescent="0.2"/>
    <row r="1299" ht="14.25" customHeight="1" x14ac:dyDescent="0.2"/>
    <row r="1300" ht="14.25" customHeight="1" x14ac:dyDescent="0.2"/>
    <row r="1301" ht="14.25" customHeight="1" x14ac:dyDescent="0.2"/>
    <row r="1302" ht="14.25" customHeight="1" x14ac:dyDescent="0.2"/>
    <row r="1303" ht="14.25" customHeight="1" x14ac:dyDescent="0.2"/>
    <row r="1304" ht="14.25" customHeight="1" x14ac:dyDescent="0.2"/>
    <row r="1305" ht="14.25" customHeight="1" x14ac:dyDescent="0.2"/>
    <row r="1306" ht="14.25" customHeight="1" x14ac:dyDescent="0.2"/>
    <row r="1307" ht="14.25" customHeight="1" x14ac:dyDescent="0.2"/>
    <row r="1308" ht="14.25" customHeight="1" x14ac:dyDescent="0.2"/>
    <row r="1309" ht="14.25" customHeight="1" x14ac:dyDescent="0.2"/>
    <row r="1310" ht="14.25" customHeight="1" x14ac:dyDescent="0.2"/>
    <row r="1311" ht="14.25" customHeight="1" x14ac:dyDescent="0.2"/>
    <row r="1312" ht="14.25" customHeight="1" x14ac:dyDescent="0.2"/>
    <row r="1313" ht="14.25" customHeight="1" x14ac:dyDescent="0.2"/>
    <row r="1314" ht="14.25" customHeight="1" x14ac:dyDescent="0.2"/>
    <row r="1315" ht="14.25" customHeight="1" x14ac:dyDescent="0.2"/>
    <row r="1316" ht="14.25" customHeight="1" x14ac:dyDescent="0.2"/>
    <row r="1317" ht="14.25" customHeight="1" x14ac:dyDescent="0.2"/>
    <row r="1318" ht="14.25" customHeight="1" x14ac:dyDescent="0.2"/>
    <row r="1319" ht="14.25" customHeight="1" x14ac:dyDescent="0.2"/>
    <row r="1320" ht="14.25" customHeight="1" x14ac:dyDescent="0.2"/>
    <row r="1321" ht="14.25" customHeight="1" x14ac:dyDescent="0.2"/>
    <row r="1322" ht="14.25" customHeight="1" x14ac:dyDescent="0.2"/>
    <row r="1323" ht="14.25" customHeight="1" x14ac:dyDescent="0.2"/>
    <row r="1324" ht="14.25" customHeight="1" x14ac:dyDescent="0.2"/>
    <row r="1325" ht="14.25" customHeight="1" x14ac:dyDescent="0.2"/>
    <row r="1326" ht="14.25" customHeight="1" x14ac:dyDescent="0.2"/>
    <row r="1327" ht="14.25" customHeight="1" x14ac:dyDescent="0.2"/>
    <row r="1328" ht="14.25" customHeight="1" x14ac:dyDescent="0.2"/>
    <row r="1329" ht="14.25" customHeight="1" x14ac:dyDescent="0.2"/>
    <row r="1330" ht="14.25" customHeight="1" x14ac:dyDescent="0.2"/>
    <row r="1331" ht="14.25" customHeight="1" x14ac:dyDescent="0.2"/>
    <row r="1332" ht="14.25" customHeight="1" x14ac:dyDescent="0.2"/>
    <row r="1333" ht="14.25" customHeight="1" x14ac:dyDescent="0.2"/>
    <row r="1334" ht="14.25" customHeight="1" x14ac:dyDescent="0.2"/>
    <row r="1335" ht="14.25" customHeight="1" x14ac:dyDescent="0.2"/>
    <row r="1336" ht="14.25" customHeight="1" x14ac:dyDescent="0.2"/>
    <row r="1337" ht="14.25" customHeight="1" x14ac:dyDescent="0.2"/>
    <row r="1338" ht="14.25" customHeight="1" x14ac:dyDescent="0.2"/>
    <row r="1339" ht="14.25" customHeight="1" x14ac:dyDescent="0.2"/>
    <row r="1340" ht="14.25" customHeight="1" x14ac:dyDescent="0.2"/>
    <row r="1341" ht="14.25" customHeight="1" x14ac:dyDescent="0.2"/>
    <row r="1342" ht="14.25" customHeight="1" x14ac:dyDescent="0.2"/>
    <row r="1343" ht="14.25" customHeight="1" x14ac:dyDescent="0.2"/>
    <row r="1344" ht="14.25" customHeight="1" x14ac:dyDescent="0.2"/>
    <row r="1345" ht="14.25" customHeight="1" x14ac:dyDescent="0.2"/>
    <row r="1346" ht="14.25" customHeight="1" x14ac:dyDescent="0.2"/>
    <row r="1347" ht="14.25" customHeight="1" x14ac:dyDescent="0.2"/>
    <row r="1348" ht="14.25" customHeight="1" x14ac:dyDescent="0.2"/>
    <row r="1349" ht="14.25" customHeight="1" x14ac:dyDescent="0.2"/>
    <row r="1350" ht="14.25" customHeight="1" x14ac:dyDescent="0.2"/>
    <row r="1351" ht="14.25" customHeight="1" x14ac:dyDescent="0.2"/>
    <row r="1352" ht="14.25" customHeight="1" x14ac:dyDescent="0.2"/>
    <row r="1353" ht="14.25" customHeight="1" x14ac:dyDescent="0.2"/>
    <row r="1354" ht="14.25" customHeight="1" x14ac:dyDescent="0.2"/>
    <row r="1355" ht="14.25" customHeight="1" x14ac:dyDescent="0.2"/>
    <row r="1356" ht="14.25" customHeight="1" x14ac:dyDescent="0.2"/>
    <row r="1357" ht="14.25" customHeight="1" x14ac:dyDescent="0.2"/>
    <row r="1358" ht="14.25" customHeight="1" x14ac:dyDescent="0.2"/>
    <row r="1359" ht="14.25" customHeight="1" x14ac:dyDescent="0.2"/>
    <row r="1360" ht="14.25" customHeight="1" x14ac:dyDescent="0.2"/>
    <row r="1361" ht="14.25" customHeight="1" x14ac:dyDescent="0.2"/>
    <row r="1362" ht="14.25" customHeight="1" x14ac:dyDescent="0.2"/>
    <row r="1363" ht="14.25" customHeight="1" x14ac:dyDescent="0.2"/>
    <row r="1364" ht="14.25" customHeight="1" x14ac:dyDescent="0.2"/>
    <row r="1365" ht="14.25" customHeight="1" x14ac:dyDescent="0.2"/>
    <row r="1366" ht="14.25" customHeight="1" x14ac:dyDescent="0.2"/>
    <row r="1367" ht="14.25" customHeight="1" x14ac:dyDescent="0.2"/>
    <row r="1368" ht="14.25" customHeight="1" x14ac:dyDescent="0.2"/>
    <row r="1369" ht="14.25" customHeight="1" x14ac:dyDescent="0.2"/>
    <row r="1370" ht="14.25" customHeight="1" x14ac:dyDescent="0.2"/>
    <row r="1371" ht="14.25" customHeight="1" x14ac:dyDescent="0.2"/>
    <row r="1372" ht="14.25" customHeight="1" x14ac:dyDescent="0.2"/>
    <row r="1373" ht="14.25" customHeight="1" x14ac:dyDescent="0.2"/>
    <row r="1374" ht="14.25" customHeight="1" x14ac:dyDescent="0.2"/>
    <row r="1375" ht="14.25" customHeight="1" x14ac:dyDescent="0.2"/>
    <row r="1376" ht="14.25" customHeight="1" x14ac:dyDescent="0.2"/>
    <row r="1377" ht="14.25" customHeight="1" x14ac:dyDescent="0.2"/>
    <row r="1378" ht="14.25" customHeight="1" x14ac:dyDescent="0.2"/>
    <row r="1379" ht="14.25" customHeight="1" x14ac:dyDescent="0.2"/>
    <row r="1380" ht="14.25" customHeight="1" x14ac:dyDescent="0.2"/>
    <row r="1381" ht="14.25" customHeight="1" x14ac:dyDescent="0.2"/>
    <row r="1382" ht="14.25" customHeight="1" x14ac:dyDescent="0.2"/>
    <row r="1383" ht="14.25" customHeight="1" x14ac:dyDescent="0.2"/>
    <row r="1384" ht="14.25" customHeight="1" x14ac:dyDescent="0.2"/>
    <row r="1385" ht="14.25" customHeight="1" x14ac:dyDescent="0.2"/>
    <row r="1386" ht="14.25" customHeight="1" x14ac:dyDescent="0.2"/>
    <row r="1387" ht="14.25" customHeight="1" x14ac:dyDescent="0.2"/>
    <row r="1388" ht="14.25" customHeight="1" x14ac:dyDescent="0.2"/>
    <row r="1389" ht="14.25" customHeight="1" x14ac:dyDescent="0.2"/>
    <row r="1390" ht="14.25" customHeight="1" x14ac:dyDescent="0.2"/>
    <row r="1391" ht="14.25" customHeight="1" x14ac:dyDescent="0.2"/>
    <row r="1392" ht="14.25" customHeight="1" x14ac:dyDescent="0.2"/>
    <row r="1393" ht="14.25" customHeight="1" x14ac:dyDescent="0.2"/>
    <row r="1394" ht="14.25" customHeight="1" x14ac:dyDescent="0.2"/>
    <row r="1395" ht="14.25" customHeight="1" x14ac:dyDescent="0.2"/>
    <row r="1396" ht="14.25" customHeight="1" x14ac:dyDescent="0.2"/>
    <row r="1397" ht="14.25" customHeight="1" x14ac:dyDescent="0.2"/>
    <row r="1398" ht="14.25" customHeight="1" x14ac:dyDescent="0.2"/>
    <row r="1399" ht="14.25" customHeight="1" x14ac:dyDescent="0.2"/>
    <row r="1400" ht="14.25" customHeight="1" x14ac:dyDescent="0.2"/>
    <row r="1401" ht="14.25" customHeight="1" x14ac:dyDescent="0.2"/>
    <row r="1402" ht="14.25" customHeight="1" x14ac:dyDescent="0.2"/>
    <row r="1403" ht="14.25" customHeight="1" x14ac:dyDescent="0.2"/>
    <row r="1404" ht="14.25" customHeight="1" x14ac:dyDescent="0.2"/>
    <row r="1405" ht="14.25" customHeight="1" x14ac:dyDescent="0.2"/>
    <row r="1406" ht="14.25" customHeight="1" x14ac:dyDescent="0.2"/>
    <row r="1407" ht="14.25" customHeight="1" x14ac:dyDescent="0.2"/>
    <row r="1408" ht="14.25" customHeight="1" x14ac:dyDescent="0.2"/>
    <row r="1409" ht="14.25" customHeight="1" x14ac:dyDescent="0.2"/>
    <row r="1410" ht="14.25" customHeight="1" x14ac:dyDescent="0.2"/>
    <row r="1411" ht="14.25" customHeight="1" x14ac:dyDescent="0.2"/>
    <row r="1412" ht="14.25" customHeight="1" x14ac:dyDescent="0.2"/>
    <row r="1413" ht="14.25" customHeight="1" x14ac:dyDescent="0.2"/>
    <row r="1414" ht="14.25" customHeight="1" x14ac:dyDescent="0.2"/>
    <row r="1415" ht="14.25" customHeight="1" x14ac:dyDescent="0.2"/>
    <row r="1416" ht="14.25" customHeight="1" x14ac:dyDescent="0.2"/>
    <row r="1417" ht="14.25" customHeight="1" x14ac:dyDescent="0.2"/>
    <row r="1418" ht="14.25" customHeight="1" x14ac:dyDescent="0.2"/>
    <row r="1419" ht="14.25" customHeight="1" x14ac:dyDescent="0.2"/>
    <row r="1420" ht="14.25" customHeight="1" x14ac:dyDescent="0.2"/>
    <row r="1421" ht="14.25" customHeight="1" x14ac:dyDescent="0.2"/>
    <row r="1422" ht="14.25" customHeight="1" x14ac:dyDescent="0.2"/>
    <row r="1423" ht="14.25" customHeight="1" x14ac:dyDescent="0.2"/>
    <row r="1424" ht="14.25" customHeight="1" x14ac:dyDescent="0.2"/>
    <row r="1425" ht="14.25" customHeight="1" x14ac:dyDescent="0.2"/>
    <row r="1426" ht="14.25" customHeight="1" x14ac:dyDescent="0.2"/>
    <row r="1427" ht="14.25" customHeight="1" x14ac:dyDescent="0.2"/>
    <row r="1428" ht="14.25" customHeight="1" x14ac:dyDescent="0.2"/>
    <row r="1429" ht="14.25" customHeight="1" x14ac:dyDescent="0.2"/>
    <row r="1430" ht="14.25" customHeight="1" x14ac:dyDescent="0.2"/>
    <row r="1431" ht="14.25" customHeight="1" x14ac:dyDescent="0.2"/>
    <row r="1432" ht="14.25" customHeight="1" x14ac:dyDescent="0.2"/>
    <row r="1433" ht="14.25" customHeight="1" x14ac:dyDescent="0.2"/>
    <row r="1434" ht="14.25" customHeight="1" x14ac:dyDescent="0.2"/>
    <row r="1435" ht="14.25" customHeight="1" x14ac:dyDescent="0.2"/>
    <row r="1436" ht="14.25" customHeight="1" x14ac:dyDescent="0.2"/>
    <row r="1437" ht="14.25" customHeight="1" x14ac:dyDescent="0.2"/>
    <row r="1438" ht="14.25" customHeight="1" x14ac:dyDescent="0.2"/>
    <row r="1439" ht="14.25" customHeight="1" x14ac:dyDescent="0.2"/>
    <row r="1440" ht="14.25" customHeight="1" x14ac:dyDescent="0.2"/>
    <row r="1441" ht="14.25" customHeight="1" x14ac:dyDescent="0.2"/>
    <row r="1442" ht="14.25" customHeight="1" x14ac:dyDescent="0.2"/>
    <row r="1443" ht="14.25" customHeight="1" x14ac:dyDescent="0.2"/>
    <row r="1444" ht="14.25" customHeight="1" x14ac:dyDescent="0.2"/>
    <row r="1445" ht="14.25" customHeight="1" x14ac:dyDescent="0.2"/>
    <row r="1446" ht="14.25" customHeight="1" x14ac:dyDescent="0.2"/>
    <row r="1447" ht="14.25" customHeight="1" x14ac:dyDescent="0.2"/>
    <row r="1448" ht="14.25" customHeight="1" x14ac:dyDescent="0.2"/>
    <row r="1449" ht="14.25" customHeight="1" x14ac:dyDescent="0.2"/>
    <row r="1450" ht="14.25" customHeight="1" x14ac:dyDescent="0.2"/>
    <row r="1451" ht="14.25" customHeight="1" x14ac:dyDescent="0.2"/>
    <row r="1452" ht="14.25" customHeight="1" x14ac:dyDescent="0.2"/>
    <row r="1453" ht="14.25" customHeight="1" x14ac:dyDescent="0.2"/>
    <row r="1454" ht="14.25" customHeight="1" x14ac:dyDescent="0.2"/>
    <row r="1455" ht="14.25" customHeight="1" x14ac:dyDescent="0.2"/>
    <row r="1456" ht="14.25" customHeight="1" x14ac:dyDescent="0.2"/>
    <row r="1457" ht="14.25" customHeight="1" x14ac:dyDescent="0.2"/>
    <row r="1458" ht="14.25" customHeight="1" x14ac:dyDescent="0.2"/>
    <row r="1459" ht="14.25" customHeight="1" x14ac:dyDescent="0.2"/>
    <row r="1460" ht="14.25" customHeight="1" x14ac:dyDescent="0.2"/>
    <row r="1461" ht="14.25" customHeight="1" x14ac:dyDescent="0.2"/>
    <row r="1462" ht="14.25" customHeight="1" x14ac:dyDescent="0.2"/>
    <row r="1463" ht="14.25" customHeight="1" x14ac:dyDescent="0.2"/>
    <row r="1464" ht="14.25" customHeight="1" x14ac:dyDescent="0.2"/>
    <row r="1465" ht="14.25" customHeight="1" x14ac:dyDescent="0.2"/>
    <row r="1466" ht="14.25" customHeight="1" x14ac:dyDescent="0.2"/>
    <row r="1467" ht="14.25" customHeight="1" x14ac:dyDescent="0.2"/>
    <row r="1468" ht="14.25" customHeight="1" x14ac:dyDescent="0.2"/>
    <row r="1469" ht="14.25" customHeight="1" x14ac:dyDescent="0.2"/>
    <row r="1470" ht="14.25" customHeight="1" x14ac:dyDescent="0.2"/>
    <row r="1471" ht="14.25" customHeight="1" x14ac:dyDescent="0.2"/>
    <row r="1472" ht="14.25" customHeight="1" x14ac:dyDescent="0.2"/>
    <row r="1473" ht="14.25" customHeight="1" x14ac:dyDescent="0.2"/>
    <row r="1474" ht="14.25" customHeight="1" x14ac:dyDescent="0.2"/>
    <row r="1475" ht="14.25" customHeight="1" x14ac:dyDescent="0.2"/>
    <row r="1476" ht="14.25" customHeight="1" x14ac:dyDescent="0.2"/>
    <row r="1477" ht="14.25" customHeight="1" x14ac:dyDescent="0.2"/>
    <row r="1478" ht="14.25" customHeight="1" x14ac:dyDescent="0.2"/>
    <row r="1479" ht="14.25" customHeight="1" x14ac:dyDescent="0.2"/>
    <row r="1480" ht="14.25" customHeight="1" x14ac:dyDescent="0.2"/>
    <row r="1481" ht="14.25" customHeight="1" x14ac:dyDescent="0.2"/>
    <row r="1482" ht="14.25" customHeight="1" x14ac:dyDescent="0.2"/>
    <row r="1483" ht="14.25" customHeight="1" x14ac:dyDescent="0.2"/>
    <row r="1484" ht="14.25" customHeight="1" x14ac:dyDescent="0.2"/>
    <row r="1485" ht="14.25" customHeight="1" x14ac:dyDescent="0.2"/>
    <row r="1486" ht="14.25" customHeight="1" x14ac:dyDescent="0.2"/>
    <row r="1487" ht="14.25" customHeight="1" x14ac:dyDescent="0.2"/>
    <row r="1488" ht="14.25" customHeight="1" x14ac:dyDescent="0.2"/>
    <row r="1489" ht="14.25" customHeight="1" x14ac:dyDescent="0.2"/>
    <row r="1490" ht="14.25" customHeight="1" x14ac:dyDescent="0.2"/>
    <row r="1491" ht="14.25" customHeight="1" x14ac:dyDescent="0.2"/>
    <row r="1492" ht="14.25" customHeight="1" x14ac:dyDescent="0.2"/>
    <row r="1493" ht="14.25" customHeight="1" x14ac:dyDescent="0.2"/>
    <row r="1494" ht="14.25" customHeight="1" x14ac:dyDescent="0.2"/>
    <row r="1495" ht="14.25" customHeight="1" x14ac:dyDescent="0.2"/>
    <row r="1496" ht="14.25" customHeight="1" x14ac:dyDescent="0.2"/>
    <row r="1497" ht="14.25" customHeight="1" x14ac:dyDescent="0.2"/>
    <row r="1498" ht="14.25" customHeight="1" x14ac:dyDescent="0.2"/>
    <row r="1499" ht="14.25" customHeight="1" x14ac:dyDescent="0.2"/>
    <row r="1500" ht="14.25" customHeight="1" x14ac:dyDescent="0.2"/>
    <row r="1501" ht="14.25" customHeight="1" x14ac:dyDescent="0.2"/>
    <row r="1502" ht="14.25" customHeight="1" x14ac:dyDescent="0.2"/>
    <row r="1503" ht="14.25" customHeight="1" x14ac:dyDescent="0.2"/>
    <row r="1504" ht="14.25" customHeight="1" x14ac:dyDescent="0.2"/>
    <row r="1505" ht="14.25" customHeight="1" x14ac:dyDescent="0.2"/>
    <row r="1506" ht="14.25" customHeight="1" x14ac:dyDescent="0.2"/>
    <row r="1507" ht="14.25" customHeight="1" x14ac:dyDescent="0.2"/>
    <row r="1508" ht="14.25" customHeight="1" x14ac:dyDescent="0.2"/>
    <row r="1509" ht="14.25" customHeight="1" x14ac:dyDescent="0.2"/>
    <row r="1510" ht="14.25" customHeight="1" x14ac:dyDescent="0.2"/>
    <row r="1511" ht="14.25" customHeight="1" x14ac:dyDescent="0.2"/>
    <row r="1512" ht="14.25" customHeight="1" x14ac:dyDescent="0.2"/>
    <row r="1513" ht="14.25" customHeight="1" x14ac:dyDescent="0.2"/>
    <row r="1514" ht="14.25" customHeight="1" x14ac:dyDescent="0.2"/>
    <row r="1515" ht="14.25" customHeight="1" x14ac:dyDescent="0.2"/>
    <row r="1516" ht="14.25" customHeight="1" x14ac:dyDescent="0.2"/>
    <row r="1517" ht="14.25" customHeight="1" x14ac:dyDescent="0.2"/>
    <row r="1518" ht="14.25" customHeight="1" x14ac:dyDescent="0.2"/>
    <row r="1519" ht="14.25" customHeight="1" x14ac:dyDescent="0.2"/>
    <row r="1520" ht="14.25" customHeight="1" x14ac:dyDescent="0.2"/>
    <row r="1521" ht="14.25" customHeight="1" x14ac:dyDescent="0.2"/>
    <row r="1522" ht="14.25" customHeight="1" x14ac:dyDescent="0.2"/>
    <row r="1523" ht="14.25" customHeight="1" x14ac:dyDescent="0.2"/>
    <row r="1524" ht="14.25" customHeight="1" x14ac:dyDescent="0.2"/>
    <row r="1525" ht="14.25" customHeight="1" x14ac:dyDescent="0.2"/>
    <row r="1526" ht="14.25" customHeight="1" x14ac:dyDescent="0.2"/>
    <row r="1527" ht="14.25" customHeight="1" x14ac:dyDescent="0.2"/>
    <row r="1528" ht="14.25" customHeight="1" x14ac:dyDescent="0.2"/>
    <row r="1529" ht="14.25" customHeight="1" x14ac:dyDescent="0.2"/>
    <row r="1530" ht="14.25" customHeight="1" x14ac:dyDescent="0.2"/>
    <row r="1531" ht="14.25" customHeight="1" x14ac:dyDescent="0.2"/>
    <row r="1532" ht="14.25" customHeight="1" x14ac:dyDescent="0.2"/>
    <row r="1533" ht="14.25" customHeight="1" x14ac:dyDescent="0.2"/>
    <row r="1534" ht="14.25" customHeight="1" x14ac:dyDescent="0.2"/>
    <row r="1535" ht="14.25" customHeight="1" x14ac:dyDescent="0.2"/>
    <row r="1536" ht="14.25" customHeight="1" x14ac:dyDescent="0.2"/>
    <row r="1537" ht="14.25" customHeight="1" x14ac:dyDescent="0.2"/>
    <row r="1538" ht="14.25" customHeight="1" x14ac:dyDescent="0.2"/>
    <row r="1539" ht="14.25" customHeight="1" x14ac:dyDescent="0.2"/>
    <row r="1540" ht="14.25" customHeight="1" x14ac:dyDescent="0.2"/>
    <row r="1541" ht="14.25" customHeight="1" x14ac:dyDescent="0.2"/>
    <row r="1542" ht="14.25" customHeight="1" x14ac:dyDescent="0.2"/>
    <row r="1543" ht="14.25" customHeight="1" x14ac:dyDescent="0.2"/>
    <row r="1544" ht="14.25" customHeight="1" x14ac:dyDescent="0.2"/>
    <row r="1545" ht="14.25" customHeight="1" x14ac:dyDescent="0.2"/>
    <row r="1546" ht="14.25" customHeight="1" x14ac:dyDescent="0.2"/>
    <row r="1547" ht="14.25" customHeight="1" x14ac:dyDescent="0.2"/>
    <row r="1548" ht="14.25" customHeight="1" x14ac:dyDescent="0.2"/>
    <row r="1549" ht="14.25" customHeight="1" x14ac:dyDescent="0.2"/>
    <row r="1550" ht="14.25" customHeight="1" x14ac:dyDescent="0.2"/>
    <row r="1551" ht="14.25" customHeight="1" x14ac:dyDescent="0.2"/>
    <row r="1552" ht="14.25" customHeight="1" x14ac:dyDescent="0.2"/>
    <row r="1553" ht="14.25" customHeight="1" x14ac:dyDescent="0.2"/>
    <row r="1554" ht="14.25" customHeight="1" x14ac:dyDescent="0.2"/>
    <row r="1555" ht="14.25" customHeight="1" x14ac:dyDescent="0.2"/>
    <row r="1556" ht="14.25" customHeight="1" x14ac:dyDescent="0.2"/>
    <row r="1557" ht="14.25" customHeight="1" x14ac:dyDescent="0.2"/>
    <row r="1558" ht="14.25" customHeight="1" x14ac:dyDescent="0.2"/>
    <row r="1559" ht="14.25" customHeight="1" x14ac:dyDescent="0.2"/>
    <row r="1560" ht="14.25" customHeight="1" x14ac:dyDescent="0.2"/>
    <row r="1561" ht="14.25" customHeight="1" x14ac:dyDescent="0.2"/>
    <row r="1562" ht="14.25" customHeight="1" x14ac:dyDescent="0.2"/>
    <row r="1563" ht="14.25" customHeight="1" x14ac:dyDescent="0.2"/>
    <row r="1564" ht="14.25" customHeight="1" x14ac:dyDescent="0.2"/>
    <row r="1565" ht="14.25" customHeight="1" x14ac:dyDescent="0.2"/>
    <row r="1566" ht="14.25" customHeight="1" x14ac:dyDescent="0.2"/>
    <row r="1567" ht="14.25" customHeight="1" x14ac:dyDescent="0.2"/>
    <row r="1568" ht="14.25" customHeight="1" x14ac:dyDescent="0.2"/>
    <row r="1569" ht="14.25" customHeight="1" x14ac:dyDescent="0.2"/>
    <row r="1570" ht="14.25" customHeight="1" x14ac:dyDescent="0.2"/>
    <row r="1571" ht="14.25" customHeight="1" x14ac:dyDescent="0.2"/>
    <row r="1572" ht="14.25" customHeight="1" x14ac:dyDescent="0.2"/>
    <row r="1573" ht="14.25" customHeight="1" x14ac:dyDescent="0.2"/>
    <row r="1574" ht="14.25" customHeight="1" x14ac:dyDescent="0.2"/>
    <row r="1575" ht="14.25" customHeight="1" x14ac:dyDescent="0.2"/>
    <row r="1576" ht="14.25" customHeight="1" x14ac:dyDescent="0.2"/>
    <row r="1577" ht="14.25" customHeight="1" x14ac:dyDescent="0.2"/>
    <row r="1578" ht="14.25" customHeight="1" x14ac:dyDescent="0.2"/>
    <row r="1579" ht="14.25" customHeight="1" x14ac:dyDescent="0.2"/>
    <row r="1580" ht="14.25" customHeight="1" x14ac:dyDescent="0.2"/>
    <row r="1581" ht="14.25" customHeight="1" x14ac:dyDescent="0.2"/>
    <row r="1582" ht="14.25" customHeight="1" x14ac:dyDescent="0.2"/>
    <row r="1583" ht="14.25" customHeight="1" x14ac:dyDescent="0.2"/>
    <row r="1584" ht="14.25" customHeight="1" x14ac:dyDescent="0.2"/>
    <row r="1585" ht="14.25" customHeight="1" x14ac:dyDescent="0.2"/>
    <row r="1586" ht="14.25" customHeight="1" x14ac:dyDescent="0.2"/>
    <row r="1587" ht="14.25" customHeight="1" x14ac:dyDescent="0.2"/>
    <row r="1588" ht="14.25" customHeight="1" x14ac:dyDescent="0.2"/>
    <row r="1589" ht="14.25" customHeight="1" x14ac:dyDescent="0.2"/>
    <row r="1590" ht="14.25" customHeight="1" x14ac:dyDescent="0.2"/>
    <row r="1591" ht="14.25" customHeight="1" x14ac:dyDescent="0.2"/>
    <row r="1592" ht="14.25" customHeight="1" x14ac:dyDescent="0.2"/>
    <row r="1593" ht="14.25" customHeight="1" x14ac:dyDescent="0.2"/>
    <row r="1594" ht="14.25" customHeight="1" x14ac:dyDescent="0.2"/>
    <row r="1595" ht="14.25" customHeight="1" x14ac:dyDescent="0.2"/>
    <row r="1596" ht="14.25" customHeight="1" x14ac:dyDescent="0.2"/>
    <row r="1597" ht="14.25" customHeight="1" x14ac:dyDescent="0.2"/>
    <row r="1598" ht="14.25" customHeight="1" x14ac:dyDescent="0.2"/>
    <row r="1599" ht="14.25" customHeight="1" x14ac:dyDescent="0.2"/>
    <row r="1600" ht="14.25" customHeight="1" x14ac:dyDescent="0.2"/>
    <row r="1601" ht="14.25" customHeight="1" x14ac:dyDescent="0.2"/>
    <row r="1602" ht="14.25" customHeight="1" x14ac:dyDescent="0.2"/>
    <row r="1603" ht="14.25" customHeight="1" x14ac:dyDescent="0.2"/>
    <row r="1604" ht="14.25" customHeight="1" x14ac:dyDescent="0.2"/>
    <row r="1605" ht="14.25" customHeight="1" x14ac:dyDescent="0.2"/>
    <row r="1606" ht="14.25" customHeight="1" x14ac:dyDescent="0.2"/>
    <row r="1607" ht="14.25" customHeight="1" x14ac:dyDescent="0.2"/>
    <row r="1608" ht="14.25" customHeight="1" x14ac:dyDescent="0.2"/>
    <row r="1609" ht="14.25" customHeight="1" x14ac:dyDescent="0.2"/>
    <row r="1610" ht="14.25" customHeight="1" x14ac:dyDescent="0.2"/>
    <row r="1611" ht="14.25" customHeight="1" x14ac:dyDescent="0.2"/>
    <row r="1612" ht="14.25" customHeight="1" x14ac:dyDescent="0.2"/>
    <row r="1613" ht="14.25" customHeight="1" x14ac:dyDescent="0.2"/>
    <row r="1614" ht="14.25" customHeight="1" x14ac:dyDescent="0.2"/>
    <row r="1615" ht="14.25" customHeight="1" x14ac:dyDescent="0.2"/>
    <row r="1616" ht="14.25" customHeight="1" x14ac:dyDescent="0.2"/>
    <row r="1617" ht="14.25" customHeight="1" x14ac:dyDescent="0.2"/>
    <row r="1618" ht="14.25" customHeight="1" x14ac:dyDescent="0.2"/>
    <row r="1619" ht="14.25" customHeight="1" x14ac:dyDescent="0.2"/>
    <row r="1620" ht="14.25" customHeight="1" x14ac:dyDescent="0.2"/>
    <row r="1621" ht="14.25" customHeight="1" x14ac:dyDescent="0.2"/>
    <row r="1622" ht="14.25" customHeight="1" x14ac:dyDescent="0.2"/>
    <row r="1623" ht="14.25" customHeight="1" x14ac:dyDescent="0.2"/>
    <row r="1624" ht="14.25" customHeight="1" x14ac:dyDescent="0.2"/>
    <row r="1625" ht="14.25" customHeight="1" x14ac:dyDescent="0.2"/>
    <row r="1626" ht="14.25" customHeight="1" x14ac:dyDescent="0.2"/>
    <row r="1627" ht="14.25" customHeight="1" x14ac:dyDescent="0.2"/>
    <row r="1628" ht="14.25" customHeight="1" x14ac:dyDescent="0.2"/>
    <row r="1629" ht="14.25" customHeight="1" x14ac:dyDescent="0.2"/>
    <row r="1630" ht="14.25" customHeight="1" x14ac:dyDescent="0.2"/>
    <row r="1631" ht="14.25" customHeight="1" x14ac:dyDescent="0.2"/>
    <row r="1632" ht="14.25" customHeight="1" x14ac:dyDescent="0.2"/>
    <row r="1633" ht="14.25" customHeight="1" x14ac:dyDescent="0.2"/>
    <row r="1634" ht="14.25" customHeight="1" x14ac:dyDescent="0.2"/>
    <row r="1635" ht="14.25" customHeight="1" x14ac:dyDescent="0.2"/>
    <row r="1636" ht="14.25" customHeight="1" x14ac:dyDescent="0.2"/>
    <row r="1637" ht="14.25" customHeight="1" x14ac:dyDescent="0.2"/>
    <row r="1638" ht="14.25" customHeight="1" x14ac:dyDescent="0.2"/>
    <row r="1639" ht="14.25" customHeight="1" x14ac:dyDescent="0.2"/>
    <row r="1640" ht="14.25" customHeight="1" x14ac:dyDescent="0.2"/>
    <row r="1641" ht="14.25" customHeight="1" x14ac:dyDescent="0.2"/>
    <row r="1642" ht="14.25" customHeight="1" x14ac:dyDescent="0.2"/>
    <row r="1643" ht="14.25" customHeight="1" x14ac:dyDescent="0.2"/>
    <row r="1644" ht="14.25" customHeight="1" x14ac:dyDescent="0.2"/>
    <row r="1645" ht="14.25" customHeight="1" x14ac:dyDescent="0.2"/>
    <row r="1646" ht="14.25" customHeight="1" x14ac:dyDescent="0.2"/>
    <row r="1647" ht="14.25" customHeight="1" x14ac:dyDescent="0.2"/>
    <row r="1648" ht="14.25" customHeight="1" x14ac:dyDescent="0.2"/>
    <row r="1649" ht="14.25" customHeight="1" x14ac:dyDescent="0.2"/>
    <row r="1650" ht="14.25" customHeight="1" x14ac:dyDescent="0.2"/>
    <row r="1651" ht="14.25" customHeight="1" x14ac:dyDescent="0.2"/>
    <row r="1652" ht="14.25" customHeight="1" x14ac:dyDescent="0.2"/>
    <row r="1653" ht="14.25" customHeight="1" x14ac:dyDescent="0.2"/>
    <row r="1654" ht="14.25" customHeight="1" x14ac:dyDescent="0.2"/>
    <row r="1655" ht="14.25" customHeight="1" x14ac:dyDescent="0.2"/>
    <row r="1656" ht="14.25" customHeight="1" x14ac:dyDescent="0.2"/>
    <row r="1657" ht="14.25" customHeight="1" x14ac:dyDescent="0.2"/>
    <row r="1658" ht="14.25" customHeight="1" x14ac:dyDescent="0.2"/>
    <row r="1659" ht="14.25" customHeight="1" x14ac:dyDescent="0.2"/>
    <row r="1660" ht="14.25" customHeight="1" x14ac:dyDescent="0.2"/>
    <row r="1661" ht="14.25" customHeight="1" x14ac:dyDescent="0.2"/>
    <row r="1662" ht="14.25" customHeight="1" x14ac:dyDescent="0.2"/>
    <row r="1663" ht="14.25" customHeight="1" x14ac:dyDescent="0.2"/>
    <row r="1664" ht="14.25" customHeight="1" x14ac:dyDescent="0.2"/>
    <row r="1665" ht="14.25" customHeight="1" x14ac:dyDescent="0.2"/>
    <row r="1666" ht="14.25" customHeight="1" x14ac:dyDescent="0.2"/>
    <row r="1667" ht="14.25" customHeight="1" x14ac:dyDescent="0.2"/>
    <row r="1668" ht="14.25" customHeight="1" x14ac:dyDescent="0.2"/>
    <row r="1669" ht="14.25" customHeight="1" x14ac:dyDescent="0.2"/>
    <row r="1670" ht="14.25" customHeight="1" x14ac:dyDescent="0.2"/>
    <row r="1671" ht="14.25" customHeight="1" x14ac:dyDescent="0.2"/>
    <row r="1672" ht="14.25" customHeight="1" x14ac:dyDescent="0.2"/>
    <row r="1673" ht="14.25" customHeight="1" x14ac:dyDescent="0.2"/>
    <row r="1674" ht="14.25" customHeight="1" x14ac:dyDescent="0.2"/>
    <row r="1675" ht="14.25" customHeight="1" x14ac:dyDescent="0.2"/>
    <row r="1676" ht="14.25" customHeight="1" x14ac:dyDescent="0.2"/>
    <row r="1677" ht="14.25" customHeight="1" x14ac:dyDescent="0.2"/>
    <row r="1678" ht="14.25" customHeight="1" x14ac:dyDescent="0.2"/>
    <row r="1679" ht="14.25" customHeight="1" x14ac:dyDescent="0.2"/>
    <row r="1680" ht="14.25" customHeight="1" x14ac:dyDescent="0.2"/>
    <row r="1681" ht="14.25" customHeight="1" x14ac:dyDescent="0.2"/>
    <row r="1682" ht="14.25" customHeight="1" x14ac:dyDescent="0.2"/>
    <row r="1683" ht="14.25" customHeight="1" x14ac:dyDescent="0.2"/>
    <row r="1684" ht="14.25" customHeight="1" x14ac:dyDescent="0.2"/>
    <row r="1685" ht="14.25" customHeight="1" x14ac:dyDescent="0.2"/>
    <row r="1686" ht="14.25" customHeight="1" x14ac:dyDescent="0.2"/>
    <row r="1687" ht="14.25" customHeight="1" x14ac:dyDescent="0.2"/>
    <row r="1688" ht="14.25" customHeight="1" x14ac:dyDescent="0.2"/>
    <row r="1689" ht="14.25" customHeight="1" x14ac:dyDescent="0.2"/>
    <row r="1690" ht="14.25" customHeight="1" x14ac:dyDescent="0.2"/>
    <row r="1691" ht="14.25" customHeight="1" x14ac:dyDescent="0.2"/>
    <row r="1692" ht="14.25" customHeight="1" x14ac:dyDescent="0.2"/>
    <row r="1693" ht="14.25" customHeight="1" x14ac:dyDescent="0.2"/>
    <row r="1694" ht="14.25" customHeight="1" x14ac:dyDescent="0.2"/>
    <row r="1695" ht="14.25" customHeight="1" x14ac:dyDescent="0.2"/>
    <row r="1696" ht="14.25" customHeight="1" x14ac:dyDescent="0.2"/>
    <row r="1697" ht="14.25" customHeight="1" x14ac:dyDescent="0.2"/>
    <row r="1698" ht="14.25" customHeight="1" x14ac:dyDescent="0.2"/>
    <row r="1699" ht="14.25" customHeight="1" x14ac:dyDescent="0.2"/>
    <row r="1700" ht="14.25" customHeight="1" x14ac:dyDescent="0.2"/>
    <row r="1701" ht="14.25" customHeight="1" x14ac:dyDescent="0.2"/>
    <row r="1702" ht="14.25" customHeight="1" x14ac:dyDescent="0.2"/>
    <row r="1703" ht="14.25" customHeight="1" x14ac:dyDescent="0.2"/>
    <row r="1704" ht="14.25" customHeight="1" x14ac:dyDescent="0.2"/>
    <row r="1705" ht="14.25" customHeight="1" x14ac:dyDescent="0.2"/>
    <row r="1706" ht="14.25" customHeight="1" x14ac:dyDescent="0.2"/>
    <row r="1707" ht="14.25" customHeight="1" x14ac:dyDescent="0.2"/>
    <row r="1708" ht="14.25" customHeight="1" x14ac:dyDescent="0.2"/>
    <row r="1709" ht="14.25" customHeight="1" x14ac:dyDescent="0.2"/>
    <row r="1710" ht="14.25" customHeight="1" x14ac:dyDescent="0.2"/>
    <row r="1711" ht="14.25" customHeight="1" x14ac:dyDescent="0.2"/>
    <row r="1712" ht="14.25" customHeight="1" x14ac:dyDescent="0.2"/>
    <row r="1713" ht="14.25" customHeight="1" x14ac:dyDescent="0.2"/>
    <row r="1714" ht="14.25" customHeight="1" x14ac:dyDescent="0.2"/>
    <row r="1715" ht="14.25" customHeight="1" x14ac:dyDescent="0.2"/>
    <row r="1716" ht="14.25" customHeight="1" x14ac:dyDescent="0.2"/>
    <row r="1717" ht="14.25" customHeight="1" x14ac:dyDescent="0.2"/>
    <row r="1718" ht="14.25" customHeight="1" x14ac:dyDescent="0.2"/>
    <row r="1719" ht="14.25" customHeight="1" x14ac:dyDescent="0.2"/>
    <row r="1720" ht="14.25" customHeight="1" x14ac:dyDescent="0.2"/>
    <row r="1721" ht="14.25" customHeight="1" x14ac:dyDescent="0.2"/>
    <row r="1722" ht="14.25" customHeight="1" x14ac:dyDescent="0.2"/>
    <row r="1723" ht="14.25" customHeight="1" x14ac:dyDescent="0.2"/>
    <row r="1724" ht="14.25" customHeight="1" x14ac:dyDescent="0.2"/>
    <row r="1725" ht="14.25" customHeight="1" x14ac:dyDescent="0.2"/>
    <row r="1726" ht="14.25" customHeight="1" x14ac:dyDescent="0.2"/>
    <row r="1727" ht="14.25" customHeight="1" x14ac:dyDescent="0.2"/>
    <row r="1728" ht="14.25" customHeight="1" x14ac:dyDescent="0.2"/>
    <row r="1729" ht="14.25" customHeight="1" x14ac:dyDescent="0.2"/>
    <row r="1730" ht="14.25" customHeight="1" x14ac:dyDescent="0.2"/>
    <row r="1731" ht="14.25" customHeight="1" x14ac:dyDescent="0.2"/>
    <row r="1732" ht="14.25" customHeight="1" x14ac:dyDescent="0.2"/>
    <row r="1733" ht="14.25" customHeight="1" x14ac:dyDescent="0.2"/>
    <row r="1734" ht="14.25" customHeight="1" x14ac:dyDescent="0.2"/>
    <row r="1735" ht="14.25" customHeight="1" x14ac:dyDescent="0.2"/>
    <row r="1736" ht="14.25" customHeight="1" x14ac:dyDescent="0.2"/>
    <row r="1737" ht="14.25" customHeight="1" x14ac:dyDescent="0.2"/>
    <row r="1738" ht="14.25" customHeight="1" x14ac:dyDescent="0.2"/>
    <row r="1739" ht="14.25" customHeight="1" x14ac:dyDescent="0.2"/>
    <row r="1740" ht="14.25" customHeight="1" x14ac:dyDescent="0.2"/>
    <row r="1741" ht="14.25" customHeight="1" x14ac:dyDescent="0.2"/>
    <row r="1742" ht="14.25" customHeight="1" x14ac:dyDescent="0.2"/>
    <row r="1743" ht="14.25" customHeight="1" x14ac:dyDescent="0.2"/>
    <row r="1744" ht="14.25" customHeight="1" x14ac:dyDescent="0.2"/>
    <row r="1745" ht="14.25" customHeight="1" x14ac:dyDescent="0.2"/>
    <row r="1746" ht="14.25" customHeight="1" x14ac:dyDescent="0.2"/>
    <row r="1747" ht="14.25" customHeight="1" x14ac:dyDescent="0.2"/>
    <row r="1748" ht="14.25" customHeight="1" x14ac:dyDescent="0.2"/>
    <row r="1749" ht="14.25" customHeight="1" x14ac:dyDescent="0.2"/>
    <row r="1750" ht="14.25" customHeight="1" x14ac:dyDescent="0.2"/>
    <row r="1751" ht="14.25" customHeight="1" x14ac:dyDescent="0.2"/>
    <row r="1752" ht="14.25" customHeight="1" x14ac:dyDescent="0.2"/>
    <row r="1753" ht="14.25" customHeight="1" x14ac:dyDescent="0.2"/>
    <row r="1754" ht="14.25" customHeight="1" x14ac:dyDescent="0.2"/>
    <row r="1755" ht="14.25" customHeight="1" x14ac:dyDescent="0.2"/>
    <row r="1756" ht="14.25" customHeight="1" x14ac:dyDescent="0.2"/>
    <row r="1757" ht="14.25" customHeight="1" x14ac:dyDescent="0.2"/>
    <row r="1758" ht="14.25" customHeight="1" x14ac:dyDescent="0.2"/>
    <row r="1759" ht="14.25" customHeight="1" x14ac:dyDescent="0.2"/>
    <row r="1760" ht="14.25" customHeight="1" x14ac:dyDescent="0.2"/>
    <row r="1761" ht="14.25" customHeight="1" x14ac:dyDescent="0.2"/>
    <row r="1762" ht="14.25" customHeight="1" x14ac:dyDescent="0.2"/>
    <row r="1763" ht="14.25" customHeight="1" x14ac:dyDescent="0.2"/>
    <row r="1764" ht="14.25" customHeight="1" x14ac:dyDescent="0.2"/>
    <row r="1765" ht="14.25" customHeight="1" x14ac:dyDescent="0.2"/>
    <row r="1766" ht="14.25" customHeight="1" x14ac:dyDescent="0.2"/>
    <row r="1767" ht="14.25" customHeight="1" x14ac:dyDescent="0.2"/>
    <row r="1768" ht="14.25" customHeight="1" x14ac:dyDescent="0.2"/>
    <row r="1769" ht="14.25" customHeight="1" x14ac:dyDescent="0.2"/>
    <row r="1770" ht="14.25" customHeight="1" x14ac:dyDescent="0.2"/>
    <row r="1771" ht="14.25" customHeight="1" x14ac:dyDescent="0.2"/>
    <row r="1772" ht="14.25" customHeight="1" x14ac:dyDescent="0.2"/>
    <row r="1773" ht="14.25" customHeight="1" x14ac:dyDescent="0.2"/>
    <row r="1774" ht="14.25" customHeight="1" x14ac:dyDescent="0.2"/>
    <row r="1775" ht="14.25" customHeight="1" x14ac:dyDescent="0.2"/>
    <row r="1776" ht="14.25" customHeight="1" x14ac:dyDescent="0.2"/>
    <row r="1777" ht="14.25" customHeight="1" x14ac:dyDescent="0.2"/>
    <row r="1778" ht="14.25" customHeight="1" x14ac:dyDescent="0.2"/>
    <row r="1779" ht="14.25" customHeight="1" x14ac:dyDescent="0.2"/>
    <row r="1780" ht="14.25" customHeight="1" x14ac:dyDescent="0.2"/>
    <row r="1781" ht="14.25" customHeight="1" x14ac:dyDescent="0.2"/>
    <row r="1782" ht="14.25" customHeight="1" x14ac:dyDescent="0.2"/>
    <row r="1783" ht="14.25" customHeight="1" x14ac:dyDescent="0.2"/>
    <row r="1784" ht="14.25" customHeight="1" x14ac:dyDescent="0.2"/>
    <row r="1785" ht="14.25" customHeight="1" x14ac:dyDescent="0.2"/>
    <row r="1786" ht="14.25" customHeight="1" x14ac:dyDescent="0.2"/>
    <row r="1787" ht="14.25" customHeight="1" x14ac:dyDescent="0.2"/>
    <row r="1788" ht="14.25" customHeight="1" x14ac:dyDescent="0.2"/>
    <row r="1789" ht="14.25" customHeight="1" x14ac:dyDescent="0.2"/>
    <row r="1790" ht="14.25" customHeight="1" x14ac:dyDescent="0.2"/>
    <row r="1791" ht="14.25" customHeight="1" x14ac:dyDescent="0.2"/>
    <row r="1792" ht="14.25" customHeight="1" x14ac:dyDescent="0.2"/>
    <row r="1793" ht="14.25" customHeight="1" x14ac:dyDescent="0.2"/>
    <row r="1794" ht="14.25" customHeight="1" x14ac:dyDescent="0.2"/>
    <row r="1795" ht="14.25" customHeight="1" x14ac:dyDescent="0.2"/>
    <row r="1796" ht="14.25" customHeight="1" x14ac:dyDescent="0.2"/>
    <row r="1797" ht="14.25" customHeight="1" x14ac:dyDescent="0.2"/>
    <row r="1798" ht="14.25" customHeight="1" x14ac:dyDescent="0.2"/>
    <row r="1799" ht="14.25" customHeight="1" x14ac:dyDescent="0.2"/>
    <row r="1800" ht="14.25" customHeight="1" x14ac:dyDescent="0.2"/>
    <row r="1801" ht="14.25" customHeight="1" x14ac:dyDescent="0.2"/>
    <row r="1802" ht="14.25" customHeight="1" x14ac:dyDescent="0.2"/>
    <row r="1803" ht="14.25" customHeight="1" x14ac:dyDescent="0.2"/>
    <row r="1804" ht="14.25" customHeight="1" x14ac:dyDescent="0.2"/>
    <row r="1805" ht="14.25" customHeight="1" x14ac:dyDescent="0.2"/>
    <row r="1806" ht="14.25" customHeight="1" x14ac:dyDescent="0.2"/>
    <row r="1807" ht="14.25" customHeight="1" x14ac:dyDescent="0.2"/>
    <row r="1808" ht="14.25" customHeight="1" x14ac:dyDescent="0.2"/>
    <row r="1809" ht="14.25" customHeight="1" x14ac:dyDescent="0.2"/>
    <row r="1810" ht="14.25" customHeight="1" x14ac:dyDescent="0.2"/>
    <row r="1811" ht="14.25" customHeight="1" x14ac:dyDescent="0.2"/>
    <row r="1812" ht="14.25" customHeight="1" x14ac:dyDescent="0.2"/>
    <row r="1813" ht="14.25" customHeight="1" x14ac:dyDescent="0.2"/>
    <row r="1814" ht="14.25" customHeight="1" x14ac:dyDescent="0.2"/>
    <row r="1815" ht="14.25" customHeight="1" x14ac:dyDescent="0.2"/>
    <row r="1816" ht="14.25" customHeight="1" x14ac:dyDescent="0.2"/>
    <row r="1817" ht="14.25" customHeight="1" x14ac:dyDescent="0.2"/>
    <row r="1818" ht="14.25" customHeight="1" x14ac:dyDescent="0.2"/>
    <row r="1819" ht="14.25" customHeight="1" x14ac:dyDescent="0.2"/>
    <row r="1820" ht="14.25" customHeight="1" x14ac:dyDescent="0.2"/>
    <row r="1821" ht="14.25" customHeight="1" x14ac:dyDescent="0.2"/>
    <row r="1822" ht="14.25" customHeight="1" x14ac:dyDescent="0.2"/>
    <row r="1823" ht="14.25" customHeight="1" x14ac:dyDescent="0.2"/>
    <row r="1824" ht="14.25" customHeight="1" x14ac:dyDescent="0.2"/>
    <row r="1825" ht="14.25" customHeight="1" x14ac:dyDescent="0.2"/>
    <row r="1826" ht="14.25" customHeight="1" x14ac:dyDescent="0.2"/>
    <row r="1827" ht="14.25" customHeight="1" x14ac:dyDescent="0.2"/>
    <row r="1828" ht="14.25" customHeight="1" x14ac:dyDescent="0.2"/>
    <row r="1829" ht="14.25" customHeight="1" x14ac:dyDescent="0.2"/>
    <row r="1830" ht="14.25" customHeight="1" x14ac:dyDescent="0.2"/>
    <row r="1831" ht="14.25" customHeight="1" x14ac:dyDescent="0.2"/>
    <row r="1832" ht="14.25" customHeight="1" x14ac:dyDescent="0.2"/>
    <row r="1833" ht="14.25" customHeight="1" x14ac:dyDescent="0.2"/>
    <row r="1834" ht="14.25" customHeight="1" x14ac:dyDescent="0.2"/>
    <row r="1835" ht="14.25" customHeight="1" x14ac:dyDescent="0.2"/>
    <row r="1836" ht="14.25" customHeight="1" x14ac:dyDescent="0.2"/>
    <row r="1837" ht="14.25" customHeight="1" x14ac:dyDescent="0.2"/>
    <row r="1838" ht="14.25" customHeight="1" x14ac:dyDescent="0.2"/>
    <row r="1839" ht="14.25" customHeight="1" x14ac:dyDescent="0.2"/>
    <row r="1840" ht="14.25" customHeight="1" x14ac:dyDescent="0.2"/>
    <row r="1841" ht="14.25" customHeight="1" x14ac:dyDescent="0.2"/>
    <row r="1842" ht="14.25" customHeight="1" x14ac:dyDescent="0.2"/>
    <row r="1843" ht="14.25" customHeight="1" x14ac:dyDescent="0.2"/>
    <row r="1844" ht="14.25" customHeight="1" x14ac:dyDescent="0.2"/>
    <row r="1845" ht="14.25" customHeight="1" x14ac:dyDescent="0.2"/>
    <row r="1846" ht="14.25" customHeight="1" x14ac:dyDescent="0.2"/>
    <row r="1847" ht="14.25" customHeight="1" x14ac:dyDescent="0.2"/>
    <row r="1848" ht="14.25" customHeight="1" x14ac:dyDescent="0.2"/>
    <row r="1849" ht="14.25" customHeight="1" x14ac:dyDescent="0.2"/>
    <row r="1850" ht="14.25" customHeight="1" x14ac:dyDescent="0.2"/>
    <row r="1851" ht="14.25" customHeight="1" x14ac:dyDescent="0.2"/>
    <row r="1852" ht="14.25" customHeight="1" x14ac:dyDescent="0.2"/>
    <row r="1853" ht="14.25" customHeight="1" x14ac:dyDescent="0.2"/>
    <row r="1854" ht="14.25" customHeight="1" x14ac:dyDescent="0.2"/>
    <row r="1855" ht="14.25" customHeight="1" x14ac:dyDescent="0.2"/>
    <row r="1856" ht="14.25" customHeight="1" x14ac:dyDescent="0.2"/>
    <row r="1857" ht="14.25" customHeight="1" x14ac:dyDescent="0.2"/>
    <row r="1858" ht="14.25" customHeight="1" x14ac:dyDescent="0.2"/>
    <row r="1859" ht="14.25" customHeight="1" x14ac:dyDescent="0.2"/>
    <row r="1860" ht="14.25" customHeight="1" x14ac:dyDescent="0.2"/>
    <row r="1861" ht="14.25" customHeight="1" x14ac:dyDescent="0.2"/>
    <row r="1862" ht="14.25" customHeight="1" x14ac:dyDescent="0.2"/>
    <row r="1863" ht="14.25" customHeight="1" x14ac:dyDescent="0.2"/>
    <row r="1864" ht="14.25" customHeight="1" x14ac:dyDescent="0.2"/>
    <row r="1865" ht="14.25" customHeight="1" x14ac:dyDescent="0.2"/>
    <row r="1866" ht="14.25" customHeight="1" x14ac:dyDescent="0.2"/>
    <row r="1867" ht="14.25" customHeight="1" x14ac:dyDescent="0.2"/>
    <row r="1868" ht="14.25" customHeight="1" x14ac:dyDescent="0.2"/>
    <row r="1869" ht="14.25" customHeight="1" x14ac:dyDescent="0.2"/>
    <row r="1870" ht="14.25" customHeight="1" x14ac:dyDescent="0.2"/>
    <row r="1871" ht="14.25" customHeight="1" x14ac:dyDescent="0.2"/>
    <row r="1872" ht="14.25" customHeight="1" x14ac:dyDescent="0.2"/>
    <row r="1873" ht="14.25" customHeight="1" x14ac:dyDescent="0.2"/>
    <row r="1874" ht="14.25" customHeight="1" x14ac:dyDescent="0.2"/>
    <row r="1875" ht="14.25" customHeight="1" x14ac:dyDescent="0.2"/>
    <row r="1876" ht="14.25" customHeight="1" x14ac:dyDescent="0.2"/>
    <row r="1877" ht="14.25" customHeight="1" x14ac:dyDescent="0.2"/>
    <row r="1878" ht="14.25" customHeight="1" x14ac:dyDescent="0.2"/>
    <row r="1879" ht="14.25" customHeight="1" x14ac:dyDescent="0.2"/>
    <row r="1880" ht="14.25" customHeight="1" x14ac:dyDescent="0.2"/>
    <row r="1881" ht="14.25" customHeight="1" x14ac:dyDescent="0.2"/>
    <row r="1882" ht="14.25" customHeight="1" x14ac:dyDescent="0.2"/>
    <row r="1883" ht="14.25" customHeight="1" x14ac:dyDescent="0.2"/>
    <row r="1884" ht="14.25" customHeight="1" x14ac:dyDescent="0.2"/>
    <row r="1885" ht="14.25" customHeight="1" x14ac:dyDescent="0.2"/>
    <row r="1886" ht="14.25" customHeight="1" x14ac:dyDescent="0.2"/>
    <row r="1887" ht="14.25" customHeight="1" x14ac:dyDescent="0.2"/>
    <row r="1888" ht="14.25" customHeight="1" x14ac:dyDescent="0.2"/>
    <row r="1889" ht="14.25" customHeight="1" x14ac:dyDescent="0.2"/>
    <row r="1890" ht="14.25" customHeight="1" x14ac:dyDescent="0.2"/>
    <row r="1891" ht="14.25" customHeight="1" x14ac:dyDescent="0.2"/>
    <row r="1892" ht="14.25" customHeight="1" x14ac:dyDescent="0.2"/>
    <row r="1893" ht="14.25" customHeight="1" x14ac:dyDescent="0.2"/>
    <row r="1894" ht="14.25" customHeight="1" x14ac:dyDescent="0.2"/>
    <row r="1895" ht="14.25" customHeight="1" x14ac:dyDescent="0.2"/>
    <row r="1896" ht="14.25" customHeight="1" x14ac:dyDescent="0.2"/>
    <row r="1897" ht="14.25" customHeight="1" x14ac:dyDescent="0.2"/>
    <row r="1898" ht="14.25" customHeight="1" x14ac:dyDescent="0.2"/>
    <row r="1899" ht="14.25" customHeight="1" x14ac:dyDescent="0.2"/>
    <row r="1900" ht="14.25" customHeight="1" x14ac:dyDescent="0.2"/>
    <row r="1901" ht="14.25" customHeight="1" x14ac:dyDescent="0.2"/>
    <row r="1902" ht="14.25" customHeight="1" x14ac:dyDescent="0.2"/>
    <row r="1903" ht="14.25" customHeight="1" x14ac:dyDescent="0.2"/>
    <row r="1904" ht="14.25" customHeight="1" x14ac:dyDescent="0.2"/>
    <row r="1905" ht="14.25" customHeight="1" x14ac:dyDescent="0.2"/>
    <row r="1906" ht="14.25" customHeight="1" x14ac:dyDescent="0.2"/>
    <row r="1907" ht="14.25" customHeight="1" x14ac:dyDescent="0.2"/>
    <row r="1908" ht="14.25" customHeight="1" x14ac:dyDescent="0.2"/>
    <row r="1909" ht="14.25" customHeight="1" x14ac:dyDescent="0.2"/>
    <row r="1910" ht="14.25" customHeight="1" x14ac:dyDescent="0.2"/>
    <row r="1911" ht="14.25" customHeight="1" x14ac:dyDescent="0.2"/>
    <row r="1912" ht="14.25" customHeight="1" x14ac:dyDescent="0.2"/>
    <row r="1913" ht="14.25" customHeight="1" x14ac:dyDescent="0.2"/>
    <row r="1914" ht="14.25" customHeight="1" x14ac:dyDescent="0.2"/>
    <row r="1915" ht="14.25" customHeight="1" x14ac:dyDescent="0.2"/>
    <row r="1916" ht="14.25" customHeight="1" x14ac:dyDescent="0.2"/>
    <row r="1917" ht="14.25" customHeight="1" x14ac:dyDescent="0.2"/>
    <row r="1918" ht="14.25" customHeight="1" x14ac:dyDescent="0.2"/>
    <row r="1919" ht="14.25" customHeight="1" x14ac:dyDescent="0.2"/>
    <row r="1920" ht="14.25" customHeight="1" x14ac:dyDescent="0.2"/>
    <row r="1921" ht="14.25" customHeight="1" x14ac:dyDescent="0.2"/>
    <row r="1922" ht="14.25" customHeight="1" x14ac:dyDescent="0.2"/>
    <row r="1923" ht="14.25" customHeight="1" x14ac:dyDescent="0.2"/>
    <row r="1924" ht="14.25" customHeight="1" x14ac:dyDescent="0.2"/>
    <row r="1925" ht="14.25" customHeight="1" x14ac:dyDescent="0.2"/>
    <row r="1926" ht="14.25" customHeight="1" x14ac:dyDescent="0.2"/>
    <row r="1927" ht="14.25" customHeight="1" x14ac:dyDescent="0.2"/>
    <row r="1928" ht="14.25" customHeight="1" x14ac:dyDescent="0.2"/>
    <row r="1929" ht="14.25" customHeight="1" x14ac:dyDescent="0.2"/>
    <row r="1930" ht="14.25" customHeight="1" x14ac:dyDescent="0.2"/>
    <row r="1931" ht="14.25" customHeight="1" x14ac:dyDescent="0.2"/>
    <row r="1932" ht="14.25" customHeight="1" x14ac:dyDescent="0.2"/>
    <row r="1933" ht="14.25" customHeight="1" x14ac:dyDescent="0.2"/>
    <row r="1934" ht="14.25" customHeight="1" x14ac:dyDescent="0.2"/>
    <row r="1935" ht="14.25" customHeight="1" x14ac:dyDescent="0.2"/>
    <row r="1936" ht="14.25" customHeight="1" x14ac:dyDescent="0.2"/>
    <row r="1937" ht="14.25" customHeight="1" x14ac:dyDescent="0.2"/>
    <row r="1938" ht="14.25" customHeight="1" x14ac:dyDescent="0.2"/>
    <row r="1939" ht="14.25" customHeight="1" x14ac:dyDescent="0.2"/>
    <row r="1940" ht="14.25" customHeight="1" x14ac:dyDescent="0.2"/>
    <row r="1941" ht="14.25" customHeight="1" x14ac:dyDescent="0.2"/>
    <row r="1942" ht="14.25" customHeight="1" x14ac:dyDescent="0.2"/>
    <row r="1943" ht="14.25" customHeight="1" x14ac:dyDescent="0.2"/>
    <row r="1944" ht="14.25" customHeight="1" x14ac:dyDescent="0.2"/>
    <row r="1945" ht="14.25" customHeight="1" x14ac:dyDescent="0.2"/>
    <row r="1946" ht="14.25" customHeight="1" x14ac:dyDescent="0.2"/>
    <row r="1947" ht="14.25" customHeight="1" x14ac:dyDescent="0.2"/>
    <row r="1948" ht="14.25" customHeight="1" x14ac:dyDescent="0.2"/>
    <row r="1949" ht="14.25" customHeight="1" x14ac:dyDescent="0.2"/>
    <row r="1950" ht="14.25" customHeight="1" x14ac:dyDescent="0.2"/>
    <row r="1951" ht="14.25" customHeight="1" x14ac:dyDescent="0.2"/>
    <row r="1952" ht="14.25" customHeight="1" x14ac:dyDescent="0.2"/>
    <row r="1953" ht="14.25" customHeight="1" x14ac:dyDescent="0.2"/>
    <row r="1954" ht="14.25" customHeight="1" x14ac:dyDescent="0.2"/>
    <row r="1955" ht="14.25" customHeight="1" x14ac:dyDescent="0.2"/>
    <row r="1956" ht="14.25" customHeight="1" x14ac:dyDescent="0.2"/>
    <row r="1957" ht="14.25" customHeight="1" x14ac:dyDescent="0.2"/>
    <row r="1958" ht="14.25" customHeight="1" x14ac:dyDescent="0.2"/>
    <row r="1959" ht="14.25" customHeight="1" x14ac:dyDescent="0.2"/>
    <row r="1960" ht="14.25" customHeight="1" x14ac:dyDescent="0.2"/>
    <row r="1961" ht="14.25" customHeight="1" x14ac:dyDescent="0.2"/>
    <row r="1962" ht="14.25" customHeight="1" x14ac:dyDescent="0.2"/>
    <row r="1963" ht="14.25" customHeight="1" x14ac:dyDescent="0.2"/>
    <row r="1964" ht="14.25" customHeight="1" x14ac:dyDescent="0.2"/>
    <row r="1965" ht="14.25" customHeight="1" x14ac:dyDescent="0.2"/>
    <row r="1966" ht="14.25" customHeight="1" x14ac:dyDescent="0.2"/>
    <row r="1967" ht="14.25" customHeight="1" x14ac:dyDescent="0.2"/>
    <row r="1968" ht="14.25" customHeight="1" x14ac:dyDescent="0.2"/>
    <row r="1969" ht="14.25" customHeight="1" x14ac:dyDescent="0.2"/>
    <row r="1970" ht="14.25" customHeight="1" x14ac:dyDescent="0.2"/>
    <row r="1971" ht="14.25" customHeight="1" x14ac:dyDescent="0.2"/>
    <row r="1972" ht="14.25" customHeight="1" x14ac:dyDescent="0.2"/>
    <row r="1973" ht="14.25" customHeight="1" x14ac:dyDescent="0.2"/>
    <row r="1974" ht="14.25" customHeight="1" x14ac:dyDescent="0.2"/>
    <row r="1975" ht="14.25" customHeight="1" x14ac:dyDescent="0.2"/>
    <row r="1976" ht="14.25" customHeight="1" x14ac:dyDescent="0.2"/>
    <row r="1977" ht="14.25" customHeight="1" x14ac:dyDescent="0.2"/>
    <row r="1978" ht="14.25" customHeight="1" x14ac:dyDescent="0.2"/>
    <row r="1979" ht="14.25" customHeight="1" x14ac:dyDescent="0.2"/>
    <row r="1980" ht="14.25" customHeight="1" x14ac:dyDescent="0.2"/>
    <row r="1981" ht="14.25" customHeight="1" x14ac:dyDescent="0.2"/>
    <row r="1982" ht="14.25" customHeight="1" x14ac:dyDescent="0.2"/>
    <row r="1983" ht="14.25" customHeight="1" x14ac:dyDescent="0.2"/>
    <row r="1984" ht="14.25" customHeight="1" x14ac:dyDescent="0.2"/>
    <row r="1985" ht="14.25" customHeight="1" x14ac:dyDescent="0.2"/>
    <row r="1986" ht="14.25" customHeight="1" x14ac:dyDescent="0.2"/>
    <row r="1987" ht="14.25" customHeight="1" x14ac:dyDescent="0.2"/>
    <row r="1988" ht="14.25" customHeight="1" x14ac:dyDescent="0.2"/>
    <row r="1989" ht="14.25" customHeight="1" x14ac:dyDescent="0.2"/>
    <row r="1990" ht="14.25" customHeight="1" x14ac:dyDescent="0.2"/>
    <row r="1991" ht="14.25" customHeight="1" x14ac:dyDescent="0.2"/>
    <row r="1992" ht="14.25" customHeight="1" x14ac:dyDescent="0.2"/>
    <row r="1993" ht="14.25" customHeight="1" x14ac:dyDescent="0.2"/>
    <row r="1994" ht="14.25" customHeight="1" x14ac:dyDescent="0.2"/>
    <row r="1995" ht="14.25" customHeight="1" x14ac:dyDescent="0.2"/>
    <row r="1996" ht="14.25" customHeight="1" x14ac:dyDescent="0.2"/>
    <row r="1997" ht="14.25" customHeight="1" x14ac:dyDescent="0.2"/>
    <row r="1998" ht="14.25" customHeight="1" x14ac:dyDescent="0.2"/>
    <row r="1999" ht="14.25" customHeight="1" x14ac:dyDescent="0.2"/>
    <row r="2000" ht="14.25" customHeight="1" x14ac:dyDescent="0.2"/>
    <row r="2001" ht="14.25" customHeight="1" x14ac:dyDescent="0.2"/>
    <row r="2002" ht="14.25" customHeight="1" x14ac:dyDescent="0.2"/>
    <row r="2003" ht="14.25" customHeight="1" x14ac:dyDescent="0.2"/>
    <row r="2004" ht="14.25" customHeight="1" x14ac:dyDescent="0.2"/>
    <row r="2005" ht="14.25" customHeight="1" x14ac:dyDescent="0.2"/>
    <row r="2006" ht="14.25" customHeight="1" x14ac:dyDescent="0.2"/>
    <row r="2007" ht="14.25" customHeight="1" x14ac:dyDescent="0.2"/>
    <row r="2008" ht="14.25" customHeight="1" x14ac:dyDescent="0.2"/>
    <row r="2009" ht="14.25" customHeight="1" x14ac:dyDescent="0.2"/>
    <row r="2010" ht="14.25" customHeight="1" x14ac:dyDescent="0.2"/>
    <row r="2011" ht="14.25" customHeight="1" x14ac:dyDescent="0.2"/>
    <row r="2012" ht="14.25" customHeight="1" x14ac:dyDescent="0.2"/>
    <row r="2013" ht="14.25" customHeight="1" x14ac:dyDescent="0.2"/>
    <row r="2014" ht="14.25" customHeight="1" x14ac:dyDescent="0.2"/>
    <row r="2015" ht="14.25" customHeight="1" x14ac:dyDescent="0.2"/>
    <row r="2016" ht="14.25" customHeight="1" x14ac:dyDescent="0.2"/>
    <row r="2017" ht="14.25" customHeight="1" x14ac:dyDescent="0.2"/>
    <row r="2018" ht="14.25" customHeight="1" x14ac:dyDescent="0.2"/>
    <row r="2019" ht="14.25" customHeight="1" x14ac:dyDescent="0.2"/>
    <row r="2020" ht="14.25" customHeight="1" x14ac:dyDescent="0.2"/>
    <row r="2021" ht="14.25" customHeight="1" x14ac:dyDescent="0.2"/>
    <row r="2022" ht="14.25" customHeight="1" x14ac:dyDescent="0.2"/>
    <row r="2023" ht="14.25" customHeight="1" x14ac:dyDescent="0.2"/>
    <row r="2024" ht="14.25" customHeight="1" x14ac:dyDescent="0.2"/>
    <row r="2025" ht="14.25" customHeight="1" x14ac:dyDescent="0.2"/>
    <row r="2026" ht="14.25" customHeight="1" x14ac:dyDescent="0.2"/>
    <row r="2027" ht="14.25" customHeight="1" x14ac:dyDescent="0.2"/>
    <row r="2028" ht="14.25" customHeight="1" x14ac:dyDescent="0.2"/>
    <row r="2029" ht="14.25" customHeight="1" x14ac:dyDescent="0.2"/>
    <row r="2030" ht="14.25" customHeight="1" x14ac:dyDescent="0.2"/>
    <row r="2031" ht="14.25" customHeight="1" x14ac:dyDescent="0.2"/>
    <row r="2032" ht="14.25" customHeight="1" x14ac:dyDescent="0.2"/>
    <row r="2033" ht="14.25" customHeight="1" x14ac:dyDescent="0.2"/>
    <row r="2034" ht="14.25" customHeight="1" x14ac:dyDescent="0.2"/>
    <row r="2035" ht="14.25" customHeight="1" x14ac:dyDescent="0.2"/>
    <row r="2036" ht="14.25" customHeight="1" x14ac:dyDescent="0.2"/>
    <row r="2037" ht="14.25" customHeight="1" x14ac:dyDescent="0.2"/>
    <row r="2038" ht="14.25" customHeight="1" x14ac:dyDescent="0.2"/>
    <row r="2039" ht="14.25" customHeight="1" x14ac:dyDescent="0.2"/>
    <row r="2040" ht="14.25" customHeight="1" x14ac:dyDescent="0.2"/>
    <row r="2041" ht="14.25" customHeight="1" x14ac:dyDescent="0.2"/>
    <row r="2042" ht="14.25" customHeight="1" x14ac:dyDescent="0.2"/>
    <row r="2043" ht="14.25" customHeight="1" x14ac:dyDescent="0.2"/>
    <row r="2044" ht="14.25" customHeight="1" x14ac:dyDescent="0.2"/>
    <row r="2045" ht="14.25" customHeight="1" x14ac:dyDescent="0.2"/>
    <row r="2046" ht="14.25" customHeight="1" x14ac:dyDescent="0.2"/>
    <row r="2047" ht="14.25" customHeight="1" x14ac:dyDescent="0.2"/>
    <row r="2048" ht="14.25" customHeight="1" x14ac:dyDescent="0.2"/>
    <row r="2049" ht="14.25" customHeight="1" x14ac:dyDescent="0.2"/>
    <row r="2050" ht="14.25" customHeight="1" x14ac:dyDescent="0.2"/>
    <row r="2051" ht="14.25" customHeight="1" x14ac:dyDescent="0.2"/>
    <row r="2052" ht="14.25" customHeight="1" x14ac:dyDescent="0.2"/>
    <row r="2053" ht="14.25" customHeight="1" x14ac:dyDescent="0.2"/>
    <row r="2054" ht="14.25" customHeight="1" x14ac:dyDescent="0.2"/>
    <row r="2055" ht="14.25" customHeight="1" x14ac:dyDescent="0.2"/>
    <row r="2056" ht="14.25" customHeight="1" x14ac:dyDescent="0.2"/>
    <row r="2057" ht="14.25" customHeight="1" x14ac:dyDescent="0.2"/>
    <row r="2058" ht="14.25" customHeight="1" x14ac:dyDescent="0.2"/>
    <row r="2059" ht="14.25" customHeight="1" x14ac:dyDescent="0.2"/>
    <row r="2060" ht="14.25" customHeight="1" x14ac:dyDescent="0.2"/>
    <row r="2061" ht="14.25" customHeight="1" x14ac:dyDescent="0.2"/>
    <row r="2062" ht="14.25" customHeight="1" x14ac:dyDescent="0.2"/>
    <row r="2063" ht="14.25" customHeight="1" x14ac:dyDescent="0.2"/>
    <row r="2064" ht="14.25" customHeight="1" x14ac:dyDescent="0.2"/>
    <row r="2065" ht="14.25" customHeight="1" x14ac:dyDescent="0.2"/>
    <row r="2066" ht="14.25" customHeight="1" x14ac:dyDescent="0.2"/>
    <row r="2067" ht="14.25" customHeight="1" x14ac:dyDescent="0.2"/>
    <row r="2068" ht="14.25" customHeight="1" x14ac:dyDescent="0.2"/>
    <row r="2069" ht="14.25" customHeight="1" x14ac:dyDescent="0.2"/>
    <row r="2070" ht="14.25" customHeight="1" x14ac:dyDescent="0.2"/>
    <row r="2071" ht="14.25" customHeight="1" x14ac:dyDescent="0.2"/>
    <row r="2072" ht="14.25" customHeight="1" x14ac:dyDescent="0.2"/>
    <row r="2073" ht="14.25" customHeight="1" x14ac:dyDescent="0.2"/>
    <row r="2074" ht="14.25" customHeight="1" x14ac:dyDescent="0.2"/>
    <row r="2075" ht="14.25" customHeight="1" x14ac:dyDescent="0.2"/>
    <row r="2076" ht="14.25" customHeight="1" x14ac:dyDescent="0.2"/>
    <row r="2077" ht="14.25" customHeight="1" x14ac:dyDescent="0.2"/>
    <row r="2078" ht="14.25" customHeight="1" x14ac:dyDescent="0.2"/>
    <row r="2079" ht="14.25" customHeight="1" x14ac:dyDescent="0.2"/>
    <row r="2080" ht="14.25" customHeight="1" x14ac:dyDescent="0.2"/>
    <row r="2081" ht="14.25" customHeight="1" x14ac:dyDescent="0.2"/>
    <row r="2082" ht="14.25" customHeight="1" x14ac:dyDescent="0.2"/>
    <row r="2083" ht="14.25" customHeight="1" x14ac:dyDescent="0.2"/>
    <row r="2084" ht="14.25" customHeight="1" x14ac:dyDescent="0.2"/>
    <row r="2085" ht="14.25" customHeight="1" x14ac:dyDescent="0.2"/>
    <row r="2086" ht="14.25" customHeight="1" x14ac:dyDescent="0.2"/>
    <row r="2087" ht="14.25" customHeight="1" x14ac:dyDescent="0.2"/>
    <row r="2088" ht="14.25" customHeight="1" x14ac:dyDescent="0.2"/>
    <row r="2089" ht="14.25" customHeight="1" x14ac:dyDescent="0.2"/>
    <row r="2090" ht="14.25" customHeight="1" x14ac:dyDescent="0.2"/>
    <row r="2091" ht="14.25" customHeight="1" x14ac:dyDescent="0.2"/>
    <row r="2092" ht="14.25" customHeight="1" x14ac:dyDescent="0.2"/>
    <row r="2093" ht="14.25" customHeight="1" x14ac:dyDescent="0.2"/>
    <row r="2094" ht="14.25" customHeight="1" x14ac:dyDescent="0.2"/>
    <row r="2095" ht="14.25" customHeight="1" x14ac:dyDescent="0.2"/>
    <row r="2096" ht="14.25" customHeight="1" x14ac:dyDescent="0.2"/>
    <row r="2097" ht="14.25" customHeight="1" x14ac:dyDescent="0.2"/>
    <row r="2098" ht="14.25" customHeight="1" x14ac:dyDescent="0.2"/>
    <row r="2099" ht="14.25" customHeight="1" x14ac:dyDescent="0.2"/>
    <row r="2100" ht="14.25" customHeight="1" x14ac:dyDescent="0.2"/>
    <row r="2101" ht="14.25" customHeight="1" x14ac:dyDescent="0.2"/>
    <row r="2102" ht="14.25" customHeight="1" x14ac:dyDescent="0.2"/>
    <row r="2103" ht="14.25" customHeight="1" x14ac:dyDescent="0.2"/>
    <row r="2104" ht="14.25" customHeight="1" x14ac:dyDescent="0.2"/>
    <row r="2105" ht="14.25" customHeight="1" x14ac:dyDescent="0.2"/>
    <row r="2106" ht="14.25" customHeight="1" x14ac:dyDescent="0.2"/>
    <row r="2107" ht="14.25" customHeight="1" x14ac:dyDescent="0.2"/>
    <row r="2108" ht="14.25" customHeight="1" x14ac:dyDescent="0.2"/>
    <row r="2109" ht="14.25" customHeight="1" x14ac:dyDescent="0.2"/>
    <row r="2110" ht="14.25" customHeight="1" x14ac:dyDescent="0.2"/>
    <row r="2111" ht="14.25" customHeight="1" x14ac:dyDescent="0.2"/>
    <row r="2112" ht="14.25" customHeight="1" x14ac:dyDescent="0.2"/>
    <row r="2113" ht="14.25" customHeight="1" x14ac:dyDescent="0.2"/>
    <row r="2114" ht="14.25" customHeight="1" x14ac:dyDescent="0.2"/>
    <row r="2115" ht="14.25" customHeight="1" x14ac:dyDescent="0.2"/>
    <row r="2116" ht="14.25" customHeight="1" x14ac:dyDescent="0.2"/>
    <row r="2117" ht="14.25" customHeight="1" x14ac:dyDescent="0.2"/>
    <row r="2118" ht="14.25" customHeight="1" x14ac:dyDescent="0.2"/>
    <row r="2119" ht="14.25" customHeight="1" x14ac:dyDescent="0.2"/>
    <row r="2120" ht="14.25" customHeight="1" x14ac:dyDescent="0.2"/>
    <row r="2121" ht="14.25" customHeight="1" x14ac:dyDescent="0.2"/>
    <row r="2122" ht="14.25" customHeight="1" x14ac:dyDescent="0.2"/>
    <row r="2123" ht="14.25" customHeight="1" x14ac:dyDescent="0.2"/>
    <row r="2124" ht="14.25" customHeight="1" x14ac:dyDescent="0.2"/>
    <row r="2125" ht="14.25" customHeight="1" x14ac:dyDescent="0.2"/>
    <row r="2126" ht="14.25" customHeight="1" x14ac:dyDescent="0.2"/>
    <row r="2127" ht="14.25" customHeight="1" x14ac:dyDescent="0.2"/>
    <row r="2128" ht="14.25" customHeight="1" x14ac:dyDescent="0.2"/>
    <row r="2129" ht="14.25" customHeight="1" x14ac:dyDescent="0.2"/>
    <row r="2130" ht="14.25" customHeight="1" x14ac:dyDescent="0.2"/>
    <row r="2131" ht="14.25" customHeight="1" x14ac:dyDescent="0.2"/>
    <row r="2132" ht="14.25" customHeight="1" x14ac:dyDescent="0.2"/>
    <row r="2133" ht="14.25" customHeight="1" x14ac:dyDescent="0.2"/>
    <row r="2134" ht="14.25" customHeight="1" x14ac:dyDescent="0.2"/>
    <row r="2135" ht="14.25" customHeight="1" x14ac:dyDescent="0.2"/>
    <row r="2136" ht="14.25" customHeight="1" x14ac:dyDescent="0.2"/>
    <row r="2137" ht="14.25" customHeight="1" x14ac:dyDescent="0.2"/>
    <row r="2138" ht="14.25" customHeight="1" x14ac:dyDescent="0.2"/>
    <row r="2139" ht="14.25" customHeight="1" x14ac:dyDescent="0.2"/>
    <row r="2140" ht="14.25" customHeight="1" x14ac:dyDescent="0.2"/>
    <row r="2141" ht="14.25" customHeight="1" x14ac:dyDescent="0.2"/>
    <row r="2142" ht="14.25" customHeight="1" x14ac:dyDescent="0.2"/>
    <row r="2143" ht="14.25" customHeight="1" x14ac:dyDescent="0.2"/>
    <row r="2144" ht="14.25" customHeight="1" x14ac:dyDescent="0.2"/>
    <row r="2145" ht="14.25" customHeight="1" x14ac:dyDescent="0.2"/>
    <row r="2146" ht="14.25" customHeight="1" x14ac:dyDescent="0.2"/>
    <row r="2147" ht="14.25" customHeight="1" x14ac:dyDescent="0.2"/>
    <row r="2148" ht="14.25" customHeight="1" x14ac:dyDescent="0.2"/>
    <row r="2149" ht="14.25" customHeight="1" x14ac:dyDescent="0.2"/>
    <row r="2150" ht="14.25" customHeight="1" x14ac:dyDescent="0.2"/>
    <row r="2151" ht="14.25" customHeight="1" x14ac:dyDescent="0.2"/>
    <row r="2152" ht="14.25" customHeight="1" x14ac:dyDescent="0.2"/>
    <row r="2153" ht="14.25" customHeight="1" x14ac:dyDescent="0.2"/>
    <row r="2154" ht="14.25" customHeight="1" x14ac:dyDescent="0.2"/>
    <row r="2155" ht="14.25" customHeight="1" x14ac:dyDescent="0.2"/>
    <row r="2156" ht="14.25" customHeight="1" x14ac:dyDescent="0.2"/>
    <row r="2157" ht="14.25" customHeight="1" x14ac:dyDescent="0.2"/>
    <row r="2158" ht="14.25" customHeight="1" x14ac:dyDescent="0.2"/>
    <row r="2159" ht="14.25" customHeight="1" x14ac:dyDescent="0.2"/>
    <row r="2160" ht="14.25" customHeight="1" x14ac:dyDescent="0.2"/>
    <row r="2161" ht="14.25" customHeight="1" x14ac:dyDescent="0.2"/>
    <row r="2162" ht="14.25" customHeight="1" x14ac:dyDescent="0.2"/>
    <row r="2163" ht="14.25" customHeight="1" x14ac:dyDescent="0.2"/>
    <row r="2164" ht="14.25" customHeight="1" x14ac:dyDescent="0.2"/>
    <row r="2165" ht="14.25" customHeight="1" x14ac:dyDescent="0.2"/>
    <row r="2166" ht="14.25" customHeight="1" x14ac:dyDescent="0.2"/>
    <row r="2167" ht="14.25" customHeight="1" x14ac:dyDescent="0.2"/>
    <row r="2168" ht="14.25" customHeight="1" x14ac:dyDescent="0.2"/>
    <row r="2169" ht="14.25" customHeight="1" x14ac:dyDescent="0.2"/>
    <row r="2170" ht="14.25" customHeight="1" x14ac:dyDescent="0.2"/>
    <row r="2171" ht="14.25" customHeight="1" x14ac:dyDescent="0.2"/>
    <row r="2172" ht="14.25" customHeight="1" x14ac:dyDescent="0.2"/>
    <row r="2173" ht="14.25" customHeight="1" x14ac:dyDescent="0.2"/>
    <row r="2174" ht="14.25" customHeight="1" x14ac:dyDescent="0.2"/>
    <row r="2175" ht="14.25" customHeight="1" x14ac:dyDescent="0.2"/>
    <row r="2176" ht="14.25" customHeight="1" x14ac:dyDescent="0.2"/>
    <row r="2177" ht="14.25" customHeight="1" x14ac:dyDescent="0.2"/>
    <row r="2178" ht="14.25" customHeight="1" x14ac:dyDescent="0.2"/>
    <row r="2179" ht="14.25" customHeight="1" x14ac:dyDescent="0.2"/>
    <row r="2180" ht="14.25" customHeight="1" x14ac:dyDescent="0.2"/>
    <row r="2181" ht="14.25" customHeight="1" x14ac:dyDescent="0.2"/>
    <row r="2182" ht="14.25" customHeight="1" x14ac:dyDescent="0.2"/>
    <row r="2183" ht="14.25" customHeight="1" x14ac:dyDescent="0.2"/>
    <row r="2184" ht="14.25" customHeight="1" x14ac:dyDescent="0.2"/>
    <row r="2185" ht="14.25" customHeight="1" x14ac:dyDescent="0.2"/>
    <row r="2186" ht="14.25" customHeight="1" x14ac:dyDescent="0.2"/>
    <row r="2187" ht="14.25" customHeight="1" x14ac:dyDescent="0.2"/>
    <row r="2188" ht="14.25" customHeight="1" x14ac:dyDescent="0.2"/>
    <row r="2189" ht="14.25" customHeight="1" x14ac:dyDescent="0.2"/>
    <row r="2190" ht="14.25" customHeight="1" x14ac:dyDescent="0.2"/>
    <row r="2191" ht="14.25" customHeight="1" x14ac:dyDescent="0.2"/>
    <row r="2192" ht="14.25" customHeight="1" x14ac:dyDescent="0.2"/>
    <row r="2193" ht="14.25" customHeight="1" x14ac:dyDescent="0.2"/>
    <row r="2194" ht="14.25" customHeight="1" x14ac:dyDescent="0.2"/>
    <row r="2195" ht="14.25" customHeight="1" x14ac:dyDescent="0.2"/>
    <row r="2196" ht="14.25" customHeight="1" x14ac:dyDescent="0.2"/>
    <row r="2197" ht="14.25" customHeight="1" x14ac:dyDescent="0.2"/>
    <row r="2198" ht="14.25" customHeight="1" x14ac:dyDescent="0.2"/>
    <row r="2199" ht="14.25" customHeight="1" x14ac:dyDescent="0.2"/>
    <row r="2200" ht="14.25" customHeight="1" x14ac:dyDescent="0.2"/>
    <row r="2201" ht="14.25" customHeight="1" x14ac:dyDescent="0.2"/>
    <row r="2202" ht="14.25" customHeight="1" x14ac:dyDescent="0.2"/>
    <row r="2203" ht="14.25" customHeight="1" x14ac:dyDescent="0.2"/>
    <row r="2204" ht="14.25" customHeight="1" x14ac:dyDescent="0.2"/>
    <row r="2205" ht="14.25" customHeight="1" x14ac:dyDescent="0.2"/>
    <row r="2206" ht="14.25" customHeight="1" x14ac:dyDescent="0.2"/>
    <row r="2207" ht="14.25" customHeight="1" x14ac:dyDescent="0.2"/>
    <row r="2208" ht="14.25" customHeight="1" x14ac:dyDescent="0.2"/>
    <row r="2209" ht="14.25" customHeight="1" x14ac:dyDescent="0.2"/>
    <row r="2210" ht="14.25" customHeight="1" x14ac:dyDescent="0.2"/>
    <row r="2211" ht="14.25" customHeight="1" x14ac:dyDescent="0.2"/>
    <row r="2212" ht="14.25" customHeight="1" x14ac:dyDescent="0.2"/>
    <row r="2213" ht="14.25" customHeight="1" x14ac:dyDescent="0.2"/>
    <row r="2214" ht="14.25" customHeight="1" x14ac:dyDescent="0.2"/>
    <row r="2215" ht="14.25" customHeight="1" x14ac:dyDescent="0.2"/>
    <row r="2216" ht="14.25" customHeight="1" x14ac:dyDescent="0.2"/>
    <row r="2217" ht="14.25" customHeight="1" x14ac:dyDescent="0.2"/>
    <row r="2218" ht="14.25" customHeight="1" x14ac:dyDescent="0.2"/>
    <row r="2219" ht="14.25" customHeight="1" x14ac:dyDescent="0.2"/>
    <row r="2220" ht="14.25" customHeight="1" x14ac:dyDescent="0.2"/>
    <row r="2221" ht="14.25" customHeight="1" x14ac:dyDescent="0.2"/>
    <row r="2222" ht="14.25" customHeight="1" x14ac:dyDescent="0.2"/>
    <row r="2223" ht="14.25" customHeight="1" x14ac:dyDescent="0.2"/>
    <row r="2224" ht="14.25" customHeight="1" x14ac:dyDescent="0.2"/>
    <row r="2225" ht="14.25" customHeight="1" x14ac:dyDescent="0.2"/>
    <row r="2226" ht="14.25" customHeight="1" x14ac:dyDescent="0.2"/>
    <row r="2227" ht="14.25" customHeight="1" x14ac:dyDescent="0.2"/>
    <row r="2228" ht="14.25" customHeight="1" x14ac:dyDescent="0.2"/>
    <row r="2229" ht="14.25" customHeight="1" x14ac:dyDescent="0.2"/>
    <row r="2230" ht="14.25" customHeight="1" x14ac:dyDescent="0.2"/>
    <row r="2231" ht="14.25" customHeight="1" x14ac:dyDescent="0.2"/>
    <row r="2232" ht="14.25" customHeight="1" x14ac:dyDescent="0.2"/>
    <row r="2233" ht="14.25" customHeight="1" x14ac:dyDescent="0.2"/>
    <row r="2234" ht="14.25" customHeight="1" x14ac:dyDescent="0.2"/>
    <row r="2235" ht="14.25" customHeight="1" x14ac:dyDescent="0.2"/>
    <row r="2236" ht="14.25" customHeight="1" x14ac:dyDescent="0.2"/>
    <row r="2237" ht="14.25" customHeight="1" x14ac:dyDescent="0.2"/>
    <row r="2238" ht="14.25" customHeight="1" x14ac:dyDescent="0.2"/>
    <row r="2239" ht="14.25" customHeight="1" x14ac:dyDescent="0.2"/>
    <row r="2240" ht="14.25" customHeight="1" x14ac:dyDescent="0.2"/>
    <row r="2241" ht="14.25" customHeight="1" x14ac:dyDescent="0.2"/>
    <row r="2242" ht="14.25" customHeight="1" x14ac:dyDescent="0.2"/>
    <row r="2243" ht="14.25" customHeight="1" x14ac:dyDescent="0.2"/>
    <row r="2244" ht="14.25" customHeight="1" x14ac:dyDescent="0.2"/>
    <row r="2245" ht="14.25" customHeight="1" x14ac:dyDescent="0.2"/>
    <row r="2246" ht="14.25" customHeight="1" x14ac:dyDescent="0.2"/>
    <row r="2247" ht="14.25" customHeight="1" x14ac:dyDescent="0.2"/>
    <row r="2248" ht="14.25" customHeight="1" x14ac:dyDescent="0.2"/>
    <row r="2249" ht="14.25" customHeight="1" x14ac:dyDescent="0.2"/>
    <row r="2250" ht="14.25" customHeight="1" x14ac:dyDescent="0.2"/>
    <row r="2251" ht="14.25" customHeight="1" x14ac:dyDescent="0.2"/>
    <row r="2252" ht="14.25" customHeight="1" x14ac:dyDescent="0.2"/>
    <row r="2253" ht="14.25" customHeight="1" x14ac:dyDescent="0.2"/>
    <row r="2254" ht="14.25" customHeight="1" x14ac:dyDescent="0.2"/>
    <row r="2255" ht="14.25" customHeight="1" x14ac:dyDescent="0.2"/>
    <row r="2256" ht="14.25" customHeight="1" x14ac:dyDescent="0.2"/>
    <row r="2257" ht="14.25" customHeight="1" x14ac:dyDescent="0.2"/>
    <row r="2258" ht="14.25" customHeight="1" x14ac:dyDescent="0.2"/>
    <row r="2259" ht="14.25" customHeight="1" x14ac:dyDescent="0.2"/>
    <row r="2260" ht="14.25" customHeight="1" x14ac:dyDescent="0.2"/>
    <row r="2261" ht="14.25" customHeight="1" x14ac:dyDescent="0.2"/>
    <row r="2262" ht="14.25" customHeight="1" x14ac:dyDescent="0.2"/>
    <row r="2263" ht="14.25" customHeight="1" x14ac:dyDescent="0.2"/>
    <row r="2264" ht="14.25" customHeight="1" x14ac:dyDescent="0.2"/>
    <row r="2265" ht="14.25" customHeight="1" x14ac:dyDescent="0.2"/>
    <row r="2266" ht="14.25" customHeight="1" x14ac:dyDescent="0.2"/>
    <row r="2267" ht="14.25" customHeight="1" x14ac:dyDescent="0.2"/>
    <row r="2268" ht="14.25" customHeight="1" x14ac:dyDescent="0.2"/>
    <row r="2269" ht="14.25" customHeight="1" x14ac:dyDescent="0.2"/>
    <row r="2270" ht="14.25" customHeight="1" x14ac:dyDescent="0.2"/>
    <row r="2271" ht="14.25" customHeight="1" x14ac:dyDescent="0.2"/>
    <row r="2272" ht="14.25" customHeight="1" x14ac:dyDescent="0.2"/>
    <row r="2273" ht="14.25" customHeight="1" x14ac:dyDescent="0.2"/>
    <row r="2274" ht="14.25" customHeight="1" x14ac:dyDescent="0.2"/>
    <row r="2275" ht="14.25" customHeight="1" x14ac:dyDescent="0.2"/>
    <row r="2276" ht="14.25" customHeight="1" x14ac:dyDescent="0.2"/>
    <row r="2277" ht="14.25" customHeight="1" x14ac:dyDescent="0.2"/>
    <row r="2278" ht="14.25" customHeight="1" x14ac:dyDescent="0.2"/>
    <row r="2279" ht="14.25" customHeight="1" x14ac:dyDescent="0.2"/>
    <row r="2280" ht="14.25" customHeight="1" x14ac:dyDescent="0.2"/>
    <row r="2281" ht="14.25" customHeight="1" x14ac:dyDescent="0.2"/>
    <row r="2282" ht="14.25" customHeight="1" x14ac:dyDescent="0.2"/>
    <row r="2283" ht="14.25" customHeight="1" x14ac:dyDescent="0.2"/>
    <row r="2284" ht="14.25" customHeight="1" x14ac:dyDescent="0.2"/>
    <row r="2285" ht="14.25" customHeight="1" x14ac:dyDescent="0.2"/>
    <row r="2286" ht="14.25" customHeight="1" x14ac:dyDescent="0.2"/>
    <row r="2287" ht="14.25" customHeight="1" x14ac:dyDescent="0.2"/>
    <row r="2288" ht="14.25" customHeight="1" x14ac:dyDescent="0.2"/>
    <row r="2289" ht="14.25" customHeight="1" x14ac:dyDescent="0.2"/>
    <row r="2290" ht="14.25" customHeight="1" x14ac:dyDescent="0.2"/>
    <row r="2291" ht="14.25" customHeight="1" x14ac:dyDescent="0.2"/>
    <row r="2292" ht="14.25" customHeight="1" x14ac:dyDescent="0.2"/>
    <row r="2293" ht="14.25" customHeight="1" x14ac:dyDescent="0.2"/>
    <row r="2294" ht="14.25" customHeight="1" x14ac:dyDescent="0.2"/>
    <row r="2295" ht="14.25" customHeight="1" x14ac:dyDescent="0.2"/>
    <row r="2296" ht="14.25" customHeight="1" x14ac:dyDescent="0.2"/>
    <row r="2297" ht="14.25" customHeight="1" x14ac:dyDescent="0.2"/>
    <row r="2298" ht="14.25" customHeight="1" x14ac:dyDescent="0.2"/>
    <row r="2299" ht="14.25" customHeight="1" x14ac:dyDescent="0.2"/>
    <row r="2300" ht="14.25" customHeight="1" x14ac:dyDescent="0.2"/>
    <row r="2301" ht="14.25" customHeight="1" x14ac:dyDescent="0.2"/>
    <row r="2302" ht="14.25" customHeight="1" x14ac:dyDescent="0.2"/>
    <row r="2303" ht="14.25" customHeight="1" x14ac:dyDescent="0.2"/>
    <row r="2304" ht="14.25" customHeight="1" x14ac:dyDescent="0.2"/>
    <row r="2305" ht="14.25" customHeight="1" x14ac:dyDescent="0.2"/>
    <row r="2306" ht="14.25" customHeight="1" x14ac:dyDescent="0.2"/>
    <row r="2307" ht="14.25" customHeight="1" x14ac:dyDescent="0.2"/>
    <row r="2308" ht="14.25" customHeight="1" x14ac:dyDescent="0.2"/>
    <row r="2309" ht="14.25" customHeight="1" x14ac:dyDescent="0.2"/>
    <row r="2310" ht="14.25" customHeight="1" x14ac:dyDescent="0.2"/>
    <row r="2311" ht="14.25" customHeight="1" x14ac:dyDescent="0.2"/>
    <row r="2312" ht="14.25" customHeight="1" x14ac:dyDescent="0.2"/>
    <row r="2313" ht="14.25" customHeight="1" x14ac:dyDescent="0.2"/>
    <row r="2314" ht="14.25" customHeight="1" x14ac:dyDescent="0.2"/>
    <row r="2315" ht="14.25" customHeight="1" x14ac:dyDescent="0.2"/>
    <row r="2316" ht="14.25" customHeight="1" x14ac:dyDescent="0.2"/>
    <row r="2317" ht="14.25" customHeight="1" x14ac:dyDescent="0.2"/>
    <row r="2318" ht="14.25" customHeight="1" x14ac:dyDescent="0.2"/>
    <row r="2319" ht="14.25" customHeight="1" x14ac:dyDescent="0.2"/>
    <row r="2320" ht="14.25" customHeight="1" x14ac:dyDescent="0.2"/>
    <row r="2321" ht="14.25" customHeight="1" x14ac:dyDescent="0.2"/>
    <row r="2322" ht="14.25" customHeight="1" x14ac:dyDescent="0.2"/>
    <row r="2323" ht="14.25" customHeight="1" x14ac:dyDescent="0.2"/>
    <row r="2324" ht="14.25" customHeight="1" x14ac:dyDescent="0.2"/>
    <row r="2325" ht="14.25" customHeight="1" x14ac:dyDescent="0.2"/>
    <row r="2326" ht="14.25" customHeight="1" x14ac:dyDescent="0.2"/>
    <row r="2327" ht="14.25" customHeight="1" x14ac:dyDescent="0.2"/>
    <row r="2328" ht="14.25" customHeight="1" x14ac:dyDescent="0.2"/>
    <row r="2329" ht="14.25" customHeight="1" x14ac:dyDescent="0.2"/>
    <row r="2330" ht="14.25" customHeight="1" x14ac:dyDescent="0.2"/>
    <row r="2331" ht="14.25" customHeight="1" x14ac:dyDescent="0.2"/>
    <row r="2332" ht="14.25" customHeight="1" x14ac:dyDescent="0.2"/>
    <row r="2333" ht="14.25" customHeight="1" x14ac:dyDescent="0.2"/>
    <row r="2334" ht="14.25" customHeight="1" x14ac:dyDescent="0.2"/>
    <row r="2335" ht="14.25" customHeight="1" x14ac:dyDescent="0.2"/>
    <row r="2336" ht="14.25" customHeight="1" x14ac:dyDescent="0.2"/>
    <row r="2337" ht="14.25" customHeight="1" x14ac:dyDescent="0.2"/>
    <row r="2338" ht="14.25" customHeight="1" x14ac:dyDescent="0.2"/>
    <row r="2339" ht="14.25" customHeight="1" x14ac:dyDescent="0.2"/>
    <row r="2340" ht="14.25" customHeight="1" x14ac:dyDescent="0.2"/>
    <row r="2341" ht="14.25" customHeight="1" x14ac:dyDescent="0.2"/>
    <row r="2342" ht="14.25" customHeight="1" x14ac:dyDescent="0.2"/>
    <row r="2343" ht="14.25" customHeight="1" x14ac:dyDescent="0.2"/>
    <row r="2344" ht="14.25" customHeight="1" x14ac:dyDescent="0.2"/>
    <row r="2345" ht="14.25" customHeight="1" x14ac:dyDescent="0.2"/>
    <row r="2346" ht="14.25" customHeight="1" x14ac:dyDescent="0.2"/>
    <row r="2347" ht="14.25" customHeight="1" x14ac:dyDescent="0.2"/>
    <row r="2348" ht="14.25" customHeight="1" x14ac:dyDescent="0.2"/>
    <row r="2349" ht="14.25" customHeight="1" x14ac:dyDescent="0.2"/>
    <row r="2350" ht="14.25" customHeight="1" x14ac:dyDescent="0.2"/>
    <row r="2351" ht="14.25" customHeight="1" x14ac:dyDescent="0.2"/>
    <row r="2352" ht="14.25" customHeight="1" x14ac:dyDescent="0.2"/>
    <row r="2353" ht="14.25" customHeight="1" x14ac:dyDescent="0.2"/>
    <row r="2354" ht="14.25" customHeight="1" x14ac:dyDescent="0.2"/>
    <row r="2355" ht="14.25" customHeight="1" x14ac:dyDescent="0.2"/>
    <row r="2356" ht="14.25" customHeight="1" x14ac:dyDescent="0.2"/>
    <row r="2357" ht="14.25" customHeight="1" x14ac:dyDescent="0.2"/>
    <row r="2358" ht="14.25" customHeight="1" x14ac:dyDescent="0.2"/>
    <row r="2359" ht="14.25" customHeight="1" x14ac:dyDescent="0.2"/>
    <row r="2360" ht="14.25" customHeight="1" x14ac:dyDescent="0.2"/>
    <row r="2361" ht="14.25" customHeight="1" x14ac:dyDescent="0.2"/>
    <row r="2362" ht="14.25" customHeight="1" x14ac:dyDescent="0.2"/>
    <row r="2363" ht="14.25" customHeight="1" x14ac:dyDescent="0.2"/>
    <row r="2364" ht="14.25" customHeight="1" x14ac:dyDescent="0.2"/>
    <row r="2365" ht="14.25" customHeight="1" x14ac:dyDescent="0.2"/>
    <row r="2366" ht="14.25" customHeight="1" x14ac:dyDescent="0.2"/>
    <row r="2367" ht="14.25" customHeight="1" x14ac:dyDescent="0.2"/>
    <row r="2368" ht="14.25" customHeight="1" x14ac:dyDescent="0.2"/>
    <row r="2369" ht="14.25" customHeight="1" x14ac:dyDescent="0.2"/>
    <row r="2370" ht="14.25" customHeight="1" x14ac:dyDescent="0.2"/>
    <row r="2371" ht="14.25" customHeight="1" x14ac:dyDescent="0.2"/>
    <row r="2372" ht="14.25" customHeight="1" x14ac:dyDescent="0.2"/>
    <row r="2373" ht="14.25" customHeight="1" x14ac:dyDescent="0.2"/>
    <row r="2374" ht="14.25" customHeight="1" x14ac:dyDescent="0.2"/>
    <row r="2375" ht="14.25" customHeight="1" x14ac:dyDescent="0.2"/>
    <row r="2376" ht="14.25" customHeight="1" x14ac:dyDescent="0.2"/>
    <row r="2377" ht="14.25" customHeight="1" x14ac:dyDescent="0.2"/>
    <row r="2378" ht="14.25" customHeight="1" x14ac:dyDescent="0.2"/>
    <row r="2379" ht="14.25" customHeight="1" x14ac:dyDescent="0.2"/>
    <row r="2380" ht="14.25" customHeight="1" x14ac:dyDescent="0.2"/>
    <row r="2381" ht="14.25" customHeight="1" x14ac:dyDescent="0.2"/>
    <row r="2382" ht="14.25" customHeight="1" x14ac:dyDescent="0.2"/>
    <row r="2383" ht="14.25" customHeight="1" x14ac:dyDescent="0.2"/>
    <row r="2384" ht="14.25" customHeight="1" x14ac:dyDescent="0.2"/>
    <row r="2385" ht="14.25" customHeight="1" x14ac:dyDescent="0.2"/>
    <row r="2386" ht="14.25" customHeight="1" x14ac:dyDescent="0.2"/>
    <row r="2387" ht="14.25" customHeight="1" x14ac:dyDescent="0.2"/>
    <row r="2388" ht="14.25" customHeight="1" x14ac:dyDescent="0.2"/>
    <row r="2389" ht="14.25" customHeight="1" x14ac:dyDescent="0.2"/>
    <row r="2390" ht="14.25" customHeight="1" x14ac:dyDescent="0.2"/>
    <row r="2391" ht="14.25" customHeight="1" x14ac:dyDescent="0.2"/>
    <row r="2392" ht="14.25" customHeight="1" x14ac:dyDescent="0.2"/>
    <row r="2393" ht="14.25" customHeight="1" x14ac:dyDescent="0.2"/>
    <row r="2394" ht="14.25" customHeight="1" x14ac:dyDescent="0.2"/>
    <row r="2395" ht="14.25" customHeight="1" x14ac:dyDescent="0.2"/>
    <row r="2396" ht="14.25" customHeight="1" x14ac:dyDescent="0.2"/>
    <row r="2397" ht="14.25" customHeight="1" x14ac:dyDescent="0.2"/>
    <row r="2398" ht="14.25" customHeight="1" x14ac:dyDescent="0.2"/>
    <row r="2399" ht="14.25" customHeight="1" x14ac:dyDescent="0.2"/>
    <row r="2400" ht="14.25" customHeight="1" x14ac:dyDescent="0.2"/>
    <row r="2401" ht="14.25" customHeight="1" x14ac:dyDescent="0.2"/>
    <row r="2402" ht="14.25" customHeight="1" x14ac:dyDescent="0.2"/>
    <row r="2403" ht="14.25" customHeight="1" x14ac:dyDescent="0.2"/>
    <row r="2404" ht="14.25" customHeight="1" x14ac:dyDescent="0.2"/>
    <row r="2405" ht="14.25" customHeight="1" x14ac:dyDescent="0.2"/>
    <row r="2406" ht="14.25" customHeight="1" x14ac:dyDescent="0.2"/>
    <row r="2407" ht="14.25" customHeight="1" x14ac:dyDescent="0.2"/>
    <row r="2408" ht="14.25" customHeight="1" x14ac:dyDescent="0.2"/>
    <row r="2409" ht="14.25" customHeight="1" x14ac:dyDescent="0.2"/>
    <row r="2410" ht="14.25" customHeight="1" x14ac:dyDescent="0.2"/>
    <row r="2411" ht="14.25" customHeight="1" x14ac:dyDescent="0.2"/>
    <row r="2412" ht="14.25" customHeight="1" x14ac:dyDescent="0.2"/>
    <row r="2413" ht="14.25" customHeight="1" x14ac:dyDescent="0.2"/>
    <row r="2414" ht="14.25" customHeight="1" x14ac:dyDescent="0.2"/>
    <row r="2415" ht="14.25" customHeight="1" x14ac:dyDescent="0.2"/>
    <row r="2416" ht="14.25" customHeight="1" x14ac:dyDescent="0.2"/>
    <row r="2417" ht="14.25" customHeight="1" x14ac:dyDescent="0.2"/>
    <row r="2418" ht="14.25" customHeight="1" x14ac:dyDescent="0.2"/>
    <row r="2419" ht="14.25" customHeight="1" x14ac:dyDescent="0.2"/>
    <row r="2420" ht="14.25" customHeight="1" x14ac:dyDescent="0.2"/>
    <row r="2421" ht="14.25" customHeight="1" x14ac:dyDescent="0.2"/>
    <row r="2422" ht="14.25" customHeight="1" x14ac:dyDescent="0.2"/>
    <row r="2423" ht="14.25" customHeight="1" x14ac:dyDescent="0.2"/>
    <row r="2424" ht="14.25" customHeight="1" x14ac:dyDescent="0.2"/>
    <row r="2425" ht="14.25" customHeight="1" x14ac:dyDescent="0.2"/>
    <row r="2426" ht="14.25" customHeight="1" x14ac:dyDescent="0.2"/>
    <row r="2427" ht="14.25" customHeight="1" x14ac:dyDescent="0.2"/>
    <row r="2428" ht="14.25" customHeight="1" x14ac:dyDescent="0.2"/>
    <row r="2429" ht="14.25" customHeight="1" x14ac:dyDescent="0.2"/>
    <row r="2430" ht="14.25" customHeight="1" x14ac:dyDescent="0.2"/>
    <row r="2431" ht="14.25" customHeight="1" x14ac:dyDescent="0.2"/>
    <row r="2432" ht="14.25" customHeight="1" x14ac:dyDescent="0.2"/>
    <row r="2433" ht="14.25" customHeight="1" x14ac:dyDescent="0.2"/>
    <row r="2434" ht="14.25" customHeight="1" x14ac:dyDescent="0.2"/>
    <row r="2435" ht="14.25" customHeight="1" x14ac:dyDescent="0.2"/>
    <row r="2436" ht="14.25" customHeight="1" x14ac:dyDescent="0.2"/>
    <row r="2437" ht="14.25" customHeight="1" x14ac:dyDescent="0.2"/>
    <row r="2438" ht="14.25" customHeight="1" x14ac:dyDescent="0.2"/>
    <row r="2439" ht="14.25" customHeight="1" x14ac:dyDescent="0.2"/>
    <row r="2440" ht="14.25" customHeight="1" x14ac:dyDescent="0.2"/>
    <row r="2441" ht="14.25" customHeight="1" x14ac:dyDescent="0.2"/>
    <row r="2442" ht="14.25" customHeight="1" x14ac:dyDescent="0.2"/>
    <row r="2443" ht="14.25" customHeight="1" x14ac:dyDescent="0.2"/>
    <row r="2444" ht="14.25" customHeight="1" x14ac:dyDescent="0.2"/>
    <row r="2445" ht="14.25" customHeight="1" x14ac:dyDescent="0.2"/>
    <row r="2446" ht="14.25" customHeight="1" x14ac:dyDescent="0.2"/>
    <row r="2447" ht="14.25" customHeight="1" x14ac:dyDescent="0.2"/>
    <row r="2448" ht="14.25" customHeight="1" x14ac:dyDescent="0.2"/>
    <row r="2449" ht="14.25" customHeight="1" x14ac:dyDescent="0.2"/>
    <row r="2450" ht="14.25" customHeight="1" x14ac:dyDescent="0.2"/>
    <row r="2451" ht="14.25" customHeight="1" x14ac:dyDescent="0.2"/>
    <row r="2452" ht="14.25" customHeight="1" x14ac:dyDescent="0.2"/>
    <row r="2453" ht="14.25" customHeight="1" x14ac:dyDescent="0.2"/>
    <row r="2454" ht="14.25" customHeight="1" x14ac:dyDescent="0.2"/>
    <row r="2455" ht="14.25" customHeight="1" x14ac:dyDescent="0.2"/>
    <row r="2456" ht="14.25" customHeight="1" x14ac:dyDescent="0.2"/>
    <row r="2457" ht="14.25" customHeight="1" x14ac:dyDescent="0.2"/>
    <row r="2458" ht="14.25" customHeight="1" x14ac:dyDescent="0.2"/>
    <row r="2459" ht="14.25" customHeight="1" x14ac:dyDescent="0.2"/>
    <row r="2460" ht="14.25" customHeight="1" x14ac:dyDescent="0.2"/>
    <row r="2461" ht="14.25" customHeight="1" x14ac:dyDescent="0.2"/>
    <row r="2462" ht="14.25" customHeight="1" x14ac:dyDescent="0.2"/>
    <row r="2463" ht="14.25" customHeight="1" x14ac:dyDescent="0.2"/>
    <row r="2464" ht="14.25" customHeight="1" x14ac:dyDescent="0.2"/>
    <row r="2465" ht="14.25" customHeight="1" x14ac:dyDescent="0.2"/>
    <row r="2466" ht="14.25" customHeight="1" x14ac:dyDescent="0.2"/>
    <row r="2467" ht="14.25" customHeight="1" x14ac:dyDescent="0.2"/>
    <row r="2468" ht="14.25" customHeight="1" x14ac:dyDescent="0.2"/>
    <row r="2469" ht="14.25" customHeight="1" x14ac:dyDescent="0.2"/>
    <row r="2470" ht="14.25" customHeight="1" x14ac:dyDescent="0.2"/>
    <row r="2471" ht="14.25" customHeight="1" x14ac:dyDescent="0.2"/>
    <row r="2472" ht="14.25" customHeight="1" x14ac:dyDescent="0.2"/>
    <row r="2473" ht="14.25" customHeight="1" x14ac:dyDescent="0.2"/>
    <row r="2474" ht="14.25" customHeight="1" x14ac:dyDescent="0.2"/>
    <row r="2475" ht="14.25" customHeight="1" x14ac:dyDescent="0.2"/>
    <row r="2476" ht="14.25" customHeight="1" x14ac:dyDescent="0.2"/>
    <row r="2477" ht="14.25" customHeight="1" x14ac:dyDescent="0.2"/>
    <row r="2478" ht="14.25" customHeight="1" x14ac:dyDescent="0.2"/>
    <row r="2479" ht="14.25" customHeight="1" x14ac:dyDescent="0.2"/>
    <row r="2480" ht="14.25" customHeight="1" x14ac:dyDescent="0.2"/>
    <row r="2481" ht="14.25" customHeight="1" x14ac:dyDescent="0.2"/>
    <row r="2482" ht="14.25" customHeight="1" x14ac:dyDescent="0.2"/>
    <row r="2483" ht="14.25" customHeight="1" x14ac:dyDescent="0.2"/>
    <row r="2484" ht="14.25" customHeight="1" x14ac:dyDescent="0.2"/>
    <row r="2485" ht="14.25" customHeight="1" x14ac:dyDescent="0.2"/>
    <row r="2486" ht="14.25" customHeight="1" x14ac:dyDescent="0.2"/>
    <row r="2487" ht="14.25" customHeight="1" x14ac:dyDescent="0.2"/>
    <row r="2488" ht="14.25" customHeight="1" x14ac:dyDescent="0.2"/>
    <row r="2489" ht="14.25" customHeight="1" x14ac:dyDescent="0.2"/>
    <row r="2490" ht="14.25" customHeight="1" x14ac:dyDescent="0.2"/>
    <row r="2491" ht="14.25" customHeight="1" x14ac:dyDescent="0.2"/>
    <row r="2492" ht="14.25" customHeight="1" x14ac:dyDescent="0.2"/>
    <row r="2493" ht="14.25" customHeight="1" x14ac:dyDescent="0.2"/>
    <row r="2494" ht="14.25" customHeight="1" x14ac:dyDescent="0.2"/>
    <row r="2495" ht="14.25" customHeight="1" x14ac:dyDescent="0.2"/>
    <row r="2496" ht="14.25" customHeight="1" x14ac:dyDescent="0.2"/>
    <row r="2497" ht="14.25" customHeight="1" x14ac:dyDescent="0.2"/>
    <row r="2498" ht="14.25" customHeight="1" x14ac:dyDescent="0.2"/>
    <row r="2499" ht="14.25" customHeight="1" x14ac:dyDescent="0.2"/>
    <row r="2500" ht="14.25" customHeight="1" x14ac:dyDescent="0.2"/>
    <row r="2501" ht="14.25" customHeight="1" x14ac:dyDescent="0.2"/>
    <row r="2502" ht="14.25" customHeight="1" x14ac:dyDescent="0.2"/>
    <row r="2503" ht="14.25" customHeight="1" x14ac:dyDescent="0.2"/>
    <row r="2504" ht="14.25" customHeight="1" x14ac:dyDescent="0.2"/>
    <row r="2505" ht="14.25" customHeight="1" x14ac:dyDescent="0.2"/>
    <row r="2506" ht="14.25" customHeight="1" x14ac:dyDescent="0.2"/>
    <row r="2507" ht="14.25" customHeight="1" x14ac:dyDescent="0.2"/>
    <row r="2508" ht="14.25" customHeight="1" x14ac:dyDescent="0.2"/>
    <row r="2509" ht="14.25" customHeight="1" x14ac:dyDescent="0.2"/>
    <row r="2510" ht="14.25" customHeight="1" x14ac:dyDescent="0.2"/>
    <row r="2511" ht="14.25" customHeight="1" x14ac:dyDescent="0.2"/>
    <row r="2512" ht="14.25" customHeight="1" x14ac:dyDescent="0.2"/>
    <row r="2513" ht="14.25" customHeight="1" x14ac:dyDescent="0.2"/>
    <row r="2514" ht="14.25" customHeight="1" x14ac:dyDescent="0.2"/>
    <row r="2515" ht="14.25" customHeight="1" x14ac:dyDescent="0.2"/>
    <row r="2516" ht="14.25" customHeight="1" x14ac:dyDescent="0.2"/>
    <row r="2517" ht="14.25" customHeight="1" x14ac:dyDescent="0.2"/>
    <row r="2518" ht="14.25" customHeight="1" x14ac:dyDescent="0.2"/>
    <row r="2519" ht="14.25" customHeight="1" x14ac:dyDescent="0.2"/>
    <row r="2520" ht="14.25" customHeight="1" x14ac:dyDescent="0.2"/>
    <row r="2521" ht="14.25" customHeight="1" x14ac:dyDescent="0.2"/>
    <row r="2522" ht="14.25" customHeight="1" x14ac:dyDescent="0.2"/>
    <row r="2523" ht="14.25" customHeight="1" x14ac:dyDescent="0.2"/>
    <row r="2524" ht="14.25" customHeight="1" x14ac:dyDescent="0.2"/>
    <row r="2525" ht="14.25" customHeight="1" x14ac:dyDescent="0.2"/>
    <row r="2526" ht="14.25" customHeight="1" x14ac:dyDescent="0.2"/>
    <row r="2527" ht="14.25" customHeight="1" x14ac:dyDescent="0.2"/>
    <row r="2528" ht="14.25" customHeight="1" x14ac:dyDescent="0.2"/>
    <row r="2529" ht="14.25" customHeight="1" x14ac:dyDescent="0.2"/>
    <row r="2530" ht="14.25" customHeight="1" x14ac:dyDescent="0.2"/>
    <row r="2531" ht="14.25" customHeight="1" x14ac:dyDescent="0.2"/>
    <row r="2532" ht="14.25" customHeight="1" x14ac:dyDescent="0.2"/>
    <row r="2533" ht="14.25" customHeight="1" x14ac:dyDescent="0.2"/>
    <row r="2534" ht="14.25" customHeight="1" x14ac:dyDescent="0.2"/>
    <row r="2535" ht="14.25" customHeight="1" x14ac:dyDescent="0.2"/>
    <row r="2536" ht="14.25" customHeight="1" x14ac:dyDescent="0.2"/>
    <row r="2537" ht="14.25" customHeight="1" x14ac:dyDescent="0.2"/>
    <row r="2538" ht="14.25" customHeight="1" x14ac:dyDescent="0.2"/>
    <row r="2539" ht="14.25" customHeight="1" x14ac:dyDescent="0.2"/>
    <row r="2540" ht="14.25" customHeight="1" x14ac:dyDescent="0.2"/>
    <row r="2541" ht="14.25" customHeight="1" x14ac:dyDescent="0.2"/>
    <row r="2542" ht="14.25" customHeight="1" x14ac:dyDescent="0.2"/>
    <row r="2543" ht="14.25" customHeight="1" x14ac:dyDescent="0.2"/>
    <row r="2544" ht="14.25" customHeight="1" x14ac:dyDescent="0.2"/>
    <row r="2545" ht="14.25" customHeight="1" x14ac:dyDescent="0.2"/>
    <row r="2546" ht="14.25" customHeight="1" x14ac:dyDescent="0.2"/>
    <row r="2547" ht="14.25" customHeight="1" x14ac:dyDescent="0.2"/>
    <row r="2548" ht="14.25" customHeight="1" x14ac:dyDescent="0.2"/>
    <row r="2549" ht="14.25" customHeight="1" x14ac:dyDescent="0.2"/>
    <row r="2550" ht="14.25" customHeight="1" x14ac:dyDescent="0.2"/>
    <row r="2551" ht="14.25" customHeight="1" x14ac:dyDescent="0.2"/>
    <row r="2552" ht="14.25" customHeight="1" x14ac:dyDescent="0.2"/>
    <row r="2553" ht="14.25" customHeight="1" x14ac:dyDescent="0.2"/>
    <row r="2554" ht="14.25" customHeight="1" x14ac:dyDescent="0.2"/>
    <row r="2555" ht="14.25" customHeight="1" x14ac:dyDescent="0.2"/>
    <row r="2556" ht="14.25" customHeight="1" x14ac:dyDescent="0.2"/>
    <row r="2557" ht="14.25" customHeight="1" x14ac:dyDescent="0.2"/>
    <row r="2558" ht="14.25" customHeight="1" x14ac:dyDescent="0.2"/>
    <row r="2559" ht="14.25" customHeight="1" x14ac:dyDescent="0.2"/>
    <row r="2560" ht="14.25" customHeight="1" x14ac:dyDescent="0.2"/>
    <row r="2561" ht="14.25" customHeight="1" x14ac:dyDescent="0.2"/>
    <row r="2562" ht="14.25" customHeight="1" x14ac:dyDescent="0.2"/>
    <row r="2563" ht="14.25" customHeight="1" x14ac:dyDescent="0.2"/>
    <row r="2564" ht="14.25" customHeight="1" x14ac:dyDescent="0.2"/>
    <row r="2565" ht="14.25" customHeight="1" x14ac:dyDescent="0.2"/>
    <row r="2566" ht="14.25" customHeight="1" x14ac:dyDescent="0.2"/>
    <row r="2567" ht="14.25" customHeight="1" x14ac:dyDescent="0.2"/>
    <row r="2568" ht="14.25" customHeight="1" x14ac:dyDescent="0.2"/>
    <row r="2569" ht="14.25" customHeight="1" x14ac:dyDescent="0.2"/>
    <row r="2570" ht="14.25" customHeight="1" x14ac:dyDescent="0.2"/>
    <row r="2571" ht="14.25" customHeight="1" x14ac:dyDescent="0.2"/>
    <row r="2572" ht="14.25" customHeight="1" x14ac:dyDescent="0.2"/>
    <row r="2573" ht="14.25" customHeight="1" x14ac:dyDescent="0.2"/>
    <row r="2574" ht="14.25" customHeight="1" x14ac:dyDescent="0.2"/>
    <row r="2575" ht="14.25" customHeight="1" x14ac:dyDescent="0.2"/>
    <row r="2576" ht="14.25" customHeight="1" x14ac:dyDescent="0.2"/>
    <row r="2577" ht="14.25" customHeight="1" x14ac:dyDescent="0.2"/>
    <row r="2578" ht="14.25" customHeight="1" x14ac:dyDescent="0.2"/>
    <row r="2579" ht="14.25" customHeight="1" x14ac:dyDescent="0.2"/>
    <row r="2580" ht="14.25" customHeight="1" x14ac:dyDescent="0.2"/>
    <row r="2581" ht="14.25" customHeight="1" x14ac:dyDescent="0.2"/>
    <row r="2582" ht="14.25" customHeight="1" x14ac:dyDescent="0.2"/>
    <row r="2583" ht="14.25" customHeight="1" x14ac:dyDescent="0.2"/>
    <row r="2584" ht="14.25" customHeight="1" x14ac:dyDescent="0.2"/>
    <row r="2585" ht="14.25" customHeight="1" x14ac:dyDescent="0.2"/>
    <row r="2586" ht="14.25" customHeight="1" x14ac:dyDescent="0.2"/>
    <row r="2587" ht="14.25" customHeight="1" x14ac:dyDescent="0.2"/>
    <row r="2588" ht="14.25" customHeight="1" x14ac:dyDescent="0.2"/>
    <row r="2589" ht="14.25" customHeight="1" x14ac:dyDescent="0.2"/>
    <row r="2590" ht="14.25" customHeight="1" x14ac:dyDescent="0.2"/>
    <row r="2591" ht="14.25" customHeight="1" x14ac:dyDescent="0.2"/>
    <row r="2592" ht="14.25" customHeight="1" x14ac:dyDescent="0.2"/>
    <row r="2593" ht="14.25" customHeight="1" x14ac:dyDescent="0.2"/>
    <row r="2594" ht="14.25" customHeight="1" x14ac:dyDescent="0.2"/>
    <row r="2595" ht="14.25" customHeight="1" x14ac:dyDescent="0.2"/>
    <row r="2596" ht="14.25" customHeight="1" x14ac:dyDescent="0.2"/>
    <row r="2597" ht="14.25" customHeight="1" x14ac:dyDescent="0.2"/>
    <row r="2598" ht="14.25" customHeight="1" x14ac:dyDescent="0.2"/>
    <row r="2599" ht="14.25" customHeight="1" x14ac:dyDescent="0.2"/>
    <row r="2600" ht="14.25" customHeight="1" x14ac:dyDescent="0.2"/>
    <row r="2601" ht="14.25" customHeight="1" x14ac:dyDescent="0.2"/>
    <row r="2602" ht="14.25" customHeight="1" x14ac:dyDescent="0.2"/>
    <row r="2603" ht="14.25" customHeight="1" x14ac:dyDescent="0.2"/>
    <row r="2604" ht="14.25" customHeight="1" x14ac:dyDescent="0.2"/>
    <row r="2605" ht="14.25" customHeight="1" x14ac:dyDescent="0.2"/>
    <row r="2606" ht="14.25" customHeight="1" x14ac:dyDescent="0.2"/>
    <row r="2607" ht="14.25" customHeight="1" x14ac:dyDescent="0.2"/>
    <row r="2608" ht="14.25" customHeight="1" x14ac:dyDescent="0.2"/>
    <row r="2609" ht="14.25" customHeight="1" x14ac:dyDescent="0.2"/>
    <row r="2610" ht="14.25" customHeight="1" x14ac:dyDescent="0.2"/>
    <row r="2611" ht="14.25" customHeight="1" x14ac:dyDescent="0.2"/>
    <row r="2612" ht="14.25" customHeight="1" x14ac:dyDescent="0.2"/>
    <row r="2613" ht="14.25" customHeight="1" x14ac:dyDescent="0.2"/>
    <row r="2614" ht="14.25" customHeight="1" x14ac:dyDescent="0.2"/>
    <row r="2615" ht="14.25" customHeight="1" x14ac:dyDescent="0.2"/>
    <row r="2616" ht="14.25" customHeight="1" x14ac:dyDescent="0.2"/>
    <row r="2617" ht="14.25" customHeight="1" x14ac:dyDescent="0.2"/>
    <row r="2618" ht="14.25" customHeight="1" x14ac:dyDescent="0.2"/>
    <row r="2619" ht="14.25" customHeight="1" x14ac:dyDescent="0.2"/>
    <row r="2620" ht="14.25" customHeight="1" x14ac:dyDescent="0.2"/>
    <row r="2621" ht="14.25" customHeight="1" x14ac:dyDescent="0.2"/>
    <row r="2622" ht="14.25" customHeight="1" x14ac:dyDescent="0.2"/>
    <row r="2623" ht="14.25" customHeight="1" x14ac:dyDescent="0.2"/>
    <row r="2624" ht="14.25" customHeight="1" x14ac:dyDescent="0.2"/>
    <row r="2625" ht="14.25" customHeight="1" x14ac:dyDescent="0.2"/>
    <row r="2626" ht="14.25" customHeight="1" x14ac:dyDescent="0.2"/>
    <row r="2627" ht="14.25" customHeight="1" x14ac:dyDescent="0.2"/>
    <row r="2628" ht="14.25" customHeight="1" x14ac:dyDescent="0.2"/>
    <row r="2629" ht="14.25" customHeight="1" x14ac:dyDescent="0.2"/>
    <row r="2630" ht="14.25" customHeight="1" x14ac:dyDescent="0.2"/>
    <row r="2631" ht="14.25" customHeight="1" x14ac:dyDescent="0.2"/>
    <row r="2632" ht="14.25" customHeight="1" x14ac:dyDescent="0.2"/>
    <row r="2633" ht="14.25" customHeight="1" x14ac:dyDescent="0.2"/>
    <row r="2634" ht="14.25" customHeight="1" x14ac:dyDescent="0.2"/>
    <row r="2635" ht="14.25" customHeight="1" x14ac:dyDescent="0.2"/>
    <row r="2636" ht="14.25" customHeight="1" x14ac:dyDescent="0.2"/>
    <row r="2637" ht="14.25" customHeight="1" x14ac:dyDescent="0.2"/>
    <row r="2638" ht="14.25" customHeight="1" x14ac:dyDescent="0.2"/>
    <row r="2639" ht="14.25" customHeight="1" x14ac:dyDescent="0.2"/>
    <row r="2640" ht="14.25" customHeight="1" x14ac:dyDescent="0.2"/>
    <row r="2641" ht="14.25" customHeight="1" x14ac:dyDescent="0.2"/>
    <row r="2642" ht="14.25" customHeight="1" x14ac:dyDescent="0.2"/>
    <row r="2643" ht="14.25" customHeight="1" x14ac:dyDescent="0.2"/>
    <row r="2644" ht="14.25" customHeight="1" x14ac:dyDescent="0.2"/>
    <row r="2645" ht="14.25" customHeight="1" x14ac:dyDescent="0.2"/>
    <row r="2646" ht="14.25" customHeight="1" x14ac:dyDescent="0.2"/>
    <row r="2647" ht="14.25" customHeight="1" x14ac:dyDescent="0.2"/>
    <row r="2648" ht="14.25" customHeight="1" x14ac:dyDescent="0.2"/>
    <row r="2649" ht="14.25" customHeight="1" x14ac:dyDescent="0.2"/>
    <row r="2650" ht="14.25" customHeight="1" x14ac:dyDescent="0.2"/>
    <row r="2651" ht="14.25" customHeight="1" x14ac:dyDescent="0.2"/>
    <row r="2652" ht="14.25" customHeight="1" x14ac:dyDescent="0.2"/>
    <row r="2653" ht="14.25" customHeight="1" x14ac:dyDescent="0.2"/>
    <row r="2654" ht="14.25" customHeight="1" x14ac:dyDescent="0.2"/>
    <row r="2655" ht="14.25" customHeight="1" x14ac:dyDescent="0.2"/>
    <row r="2656" ht="14.25" customHeight="1" x14ac:dyDescent="0.2"/>
    <row r="2657" ht="14.25" customHeight="1" x14ac:dyDescent="0.2"/>
    <row r="2658" ht="14.25" customHeight="1" x14ac:dyDescent="0.2"/>
    <row r="2659" ht="14.25" customHeight="1" x14ac:dyDescent="0.2"/>
    <row r="2660" ht="14.25" customHeight="1" x14ac:dyDescent="0.2"/>
    <row r="2661" ht="14.25" customHeight="1" x14ac:dyDescent="0.2"/>
    <row r="2662" ht="14.25" customHeight="1" x14ac:dyDescent="0.2"/>
    <row r="2663" ht="14.25" customHeight="1" x14ac:dyDescent="0.2"/>
    <row r="2664" ht="14.25" customHeight="1" x14ac:dyDescent="0.2"/>
    <row r="2665" ht="14.25" customHeight="1" x14ac:dyDescent="0.2"/>
    <row r="2666" ht="14.25" customHeight="1" x14ac:dyDescent="0.2"/>
    <row r="2667" ht="14.25" customHeight="1" x14ac:dyDescent="0.2"/>
    <row r="2668" ht="14.25" customHeight="1" x14ac:dyDescent="0.2"/>
    <row r="2669" ht="14.25" customHeight="1" x14ac:dyDescent="0.2"/>
    <row r="2670" ht="14.25" customHeight="1" x14ac:dyDescent="0.2"/>
    <row r="2671" ht="14.25" customHeight="1" x14ac:dyDescent="0.2"/>
    <row r="2672" ht="14.25" customHeight="1" x14ac:dyDescent="0.2"/>
    <row r="2673" ht="14.25" customHeight="1" x14ac:dyDescent="0.2"/>
    <row r="2674" ht="14.25" customHeight="1" x14ac:dyDescent="0.2"/>
    <row r="2675" ht="14.25" customHeight="1" x14ac:dyDescent="0.2"/>
    <row r="2676" ht="14.25" customHeight="1" x14ac:dyDescent="0.2"/>
    <row r="2677" ht="14.25" customHeight="1" x14ac:dyDescent="0.2"/>
    <row r="2678" ht="14.25" customHeight="1" x14ac:dyDescent="0.2"/>
    <row r="2679" ht="14.25" customHeight="1" x14ac:dyDescent="0.2"/>
  </sheetData>
  <sheetProtection formatCells="0" formatColumns="0" formatRows="0" insertHyperlinks="0"/>
  <mergeCells count="52">
    <mergeCell ref="AB21:AB23"/>
    <mergeCell ref="Q21:Q23"/>
    <mergeCell ref="R21:R23"/>
    <mergeCell ref="S21:S23"/>
    <mergeCell ref="T21:T23"/>
    <mergeCell ref="U21:U23"/>
    <mergeCell ref="V21:V23"/>
    <mergeCell ref="W21:W23"/>
    <mergeCell ref="X21:X23"/>
    <mergeCell ref="Y21:Y23"/>
    <mergeCell ref="Z21:Z23"/>
    <mergeCell ref="AA21:AA23"/>
    <mergeCell ref="P21:P23"/>
    <mergeCell ref="H14:H15"/>
    <mergeCell ref="H16:H17"/>
    <mergeCell ref="H18:H19"/>
    <mergeCell ref="H20:I20"/>
    <mergeCell ref="H21:I23"/>
    <mergeCell ref="J21:J23"/>
    <mergeCell ref="K21:K23"/>
    <mergeCell ref="L21:L23"/>
    <mergeCell ref="M21:M23"/>
    <mergeCell ref="N21:N23"/>
    <mergeCell ref="O21:O23"/>
    <mergeCell ref="H12:H13"/>
    <mergeCell ref="S7:S8"/>
    <mergeCell ref="U7:U8"/>
    <mergeCell ref="W7:W8"/>
    <mergeCell ref="Y7:Y8"/>
    <mergeCell ref="U9:V9"/>
    <mergeCell ref="W9:X9"/>
    <mergeCell ref="Y9:Z9"/>
    <mergeCell ref="H10:H11"/>
    <mergeCell ref="AA7:AA8"/>
    <mergeCell ref="C9:D9"/>
    <mergeCell ref="E9:F9"/>
    <mergeCell ref="H9:I9"/>
    <mergeCell ref="M9:N9"/>
    <mergeCell ref="S9:T9"/>
    <mergeCell ref="L7:L8"/>
    <mergeCell ref="M7:M8"/>
    <mergeCell ref="O7:O8"/>
    <mergeCell ref="P7:P8"/>
    <mergeCell ref="Q7:Q8"/>
    <mergeCell ref="R7:R8"/>
    <mergeCell ref="K7:K8"/>
    <mergeCell ref="AA9:AB9"/>
    <mergeCell ref="B6:B8"/>
    <mergeCell ref="H6:I8"/>
    <mergeCell ref="C7:C8"/>
    <mergeCell ref="E7:E8"/>
    <mergeCell ref="J7:J8"/>
  </mergeCells>
  <dataValidations count="2">
    <dataValidation type="decimal" operator="greaterThanOrEqual" allowBlank="1" showInputMessage="1" showErrorMessage="1" error="Please enter non-negative number." sqref="K11:K12 J10:AB10 O10:AB19 J18:N19 M10:N16 L11:L14">
      <formula1>0</formula1>
    </dataValidation>
    <dataValidation operator="greaterThanOrEqual" allowBlank="1" showInputMessage="1" showErrorMessage="1" error="Please enter non-negative number." sqref="C10:F24"/>
  </dataValidations>
  <pageMargins left="0.70866141732283472" right="0.70866141732283472" top="0.74803149606299213" bottom="0.74803149606299213" header="0.31496062992125984" footer="0.31496062992125984"/>
  <pageSetup paperSize="8" scale="65" fitToWidth="2" orientation="landscape" cellComments="asDisplayed" r:id="rId1"/>
  <headerFooter>
    <oddHeader>&amp;LFSB shadow banking exercise 2016&amp;RConfidential when completed</oddHeader>
    <oddFooter>&amp;C&amp;P of &amp;N</oddFooter>
  </headerFooter>
  <colBreaks count="1" manualBreakCount="1">
    <brk id="7" min="1" max="2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CC2882"/>
  <sheetViews>
    <sheetView showGridLines="0" zoomScale="115" zoomScaleNormal="115" zoomScaleSheetLayoutView="40" workbookViewId="0">
      <pane ySplit="7" topLeftCell="A59" activePane="bottomLeft" state="frozen"/>
      <selection activeCell="C35" sqref="C35:I35"/>
      <selection pane="bottomLeft" activeCell="C35" sqref="C35:I35"/>
    </sheetView>
  </sheetViews>
  <sheetFormatPr defaultRowHeight="0" customHeight="1" zeroHeight="1" x14ac:dyDescent="0.2"/>
  <cols>
    <col min="1" max="1" width="3.625" style="3" customWidth="1"/>
    <col min="2" max="2" width="36.625" style="3" customWidth="1"/>
    <col min="3" max="20" width="15.625" style="3" customWidth="1"/>
    <col min="21" max="21" width="15.625" style="20" customWidth="1"/>
    <col min="22" max="23" width="15.625" style="3" customWidth="1"/>
    <col min="24" max="30" width="9" style="3" customWidth="1"/>
    <col min="31" max="31" width="17.125" style="3" customWidth="1"/>
    <col min="32" max="59" width="9" style="3"/>
    <col min="60" max="60" width="17.125" style="3" customWidth="1"/>
    <col min="61" max="16384" width="9" style="3"/>
  </cols>
  <sheetData>
    <row r="1" spans="1:81" s="2" customFormat="1" ht="14.25" customHeight="1" x14ac:dyDescent="0.2">
      <c r="A1" s="68" t="s">
        <v>222</v>
      </c>
      <c r="B1" s="57"/>
      <c r="U1" s="20"/>
    </row>
    <row r="2" spans="1:81" s="2" customFormat="1" ht="19.5" customHeight="1" x14ac:dyDescent="0.2">
      <c r="B2" s="93" t="s">
        <v>46</v>
      </c>
      <c r="C2" s="93"/>
      <c r="D2" s="93"/>
      <c r="E2" s="93"/>
      <c r="F2" s="93"/>
      <c r="G2" s="93"/>
      <c r="H2" s="93"/>
      <c r="I2" s="93"/>
      <c r="J2" s="93"/>
      <c r="K2" s="93"/>
      <c r="L2" s="93"/>
      <c r="M2" s="93"/>
      <c r="N2" s="93"/>
      <c r="O2" s="93"/>
      <c r="P2" s="93"/>
      <c r="Q2" s="93"/>
      <c r="R2" s="93"/>
      <c r="S2" s="93"/>
      <c r="T2" s="93"/>
      <c r="U2" s="93"/>
      <c r="V2" s="93"/>
      <c r="W2" s="93"/>
    </row>
    <row r="3" spans="1:81" ht="9.9499999999999993" customHeight="1" x14ac:dyDescent="0.2">
      <c r="B3" s="4"/>
      <c r="C3" s="4"/>
      <c r="D3" s="4"/>
      <c r="E3" s="4"/>
      <c r="F3" s="4"/>
      <c r="G3" s="4"/>
      <c r="H3" s="4"/>
      <c r="I3" s="4"/>
      <c r="J3" s="4"/>
      <c r="K3" s="4"/>
      <c r="L3" s="4"/>
      <c r="M3" s="4"/>
      <c r="N3" s="4"/>
      <c r="O3" s="4"/>
      <c r="P3" s="4"/>
      <c r="Q3" s="4"/>
      <c r="R3" s="4"/>
      <c r="S3" s="4"/>
      <c r="T3" s="4"/>
      <c r="U3" s="18"/>
    </row>
    <row r="4" spans="1:81" s="2" customFormat="1" ht="12" customHeight="1" x14ac:dyDescent="0.2">
      <c r="B4" s="92" t="s">
        <v>502</v>
      </c>
      <c r="C4" s="92"/>
      <c r="D4" s="92"/>
      <c r="E4" s="92"/>
      <c r="F4" s="92"/>
      <c r="G4" s="92"/>
      <c r="H4" s="92"/>
      <c r="I4" s="92"/>
      <c r="J4" s="92"/>
      <c r="K4" s="92"/>
      <c r="L4" s="92"/>
      <c r="M4" s="92"/>
      <c r="N4" s="92"/>
      <c r="O4" s="92"/>
      <c r="P4" s="92"/>
      <c r="Q4" s="92"/>
      <c r="R4" s="92"/>
      <c r="S4" s="92"/>
      <c r="T4" s="92"/>
      <c r="U4" s="20"/>
    </row>
    <row r="5" spans="1:81" s="2" customFormat="1" ht="12" customHeight="1" x14ac:dyDescent="0.2">
      <c r="B5" s="92"/>
      <c r="C5" s="92"/>
      <c r="D5" s="92"/>
      <c r="E5" s="92"/>
      <c r="F5" s="92"/>
      <c r="G5" s="92"/>
      <c r="H5" s="92"/>
      <c r="I5" s="92"/>
      <c r="J5" s="92"/>
      <c r="K5" s="92"/>
      <c r="L5" s="92"/>
      <c r="M5" s="92"/>
      <c r="N5" s="92"/>
      <c r="O5" s="92"/>
      <c r="P5" s="92"/>
      <c r="Q5" s="92"/>
      <c r="R5" s="92"/>
      <c r="S5" s="92"/>
      <c r="T5" s="92"/>
      <c r="U5" s="20"/>
    </row>
    <row r="6" spans="1:81" s="2" customFormat="1" ht="24" customHeight="1" x14ac:dyDescent="0.2">
      <c r="B6" s="92"/>
      <c r="C6" s="92"/>
      <c r="D6" s="92"/>
      <c r="E6" s="92"/>
      <c r="F6" s="92"/>
      <c r="G6" s="92"/>
      <c r="H6" s="92"/>
      <c r="I6" s="92"/>
      <c r="J6" s="92"/>
      <c r="K6" s="92"/>
      <c r="L6" s="92"/>
      <c r="M6" s="92"/>
      <c r="N6" s="92"/>
      <c r="O6" s="92"/>
      <c r="P6" s="92"/>
      <c r="Q6" s="92"/>
      <c r="R6" s="92"/>
      <c r="S6" s="92"/>
      <c r="T6" s="92"/>
      <c r="U6" s="20"/>
    </row>
    <row r="7" spans="1:81" s="2" customFormat="1" ht="9.9499999999999993" customHeight="1" x14ac:dyDescent="0.2">
      <c r="B7" s="7"/>
      <c r="C7" s="7"/>
      <c r="D7" s="7"/>
      <c r="E7" s="7"/>
      <c r="F7" s="7"/>
      <c r="G7" s="7"/>
      <c r="H7" s="7"/>
      <c r="I7" s="7"/>
      <c r="J7" s="7"/>
      <c r="K7" s="7"/>
      <c r="L7" s="7"/>
      <c r="M7" s="7"/>
      <c r="N7" s="7"/>
      <c r="O7" s="7"/>
      <c r="P7" s="7"/>
      <c r="Q7" s="7"/>
      <c r="R7" s="7"/>
      <c r="S7" s="7"/>
      <c r="T7" s="7"/>
      <c r="U7" s="77"/>
    </row>
    <row r="8" spans="1:81" s="2" customFormat="1" ht="5.0999999999999996" customHeight="1" x14ac:dyDescent="0.2">
      <c r="A8" s="1475"/>
      <c r="B8" s="7"/>
      <c r="C8" s="7"/>
      <c r="D8" s="7"/>
      <c r="E8" s="7"/>
      <c r="F8" s="7"/>
      <c r="G8" s="7"/>
      <c r="H8" s="7"/>
      <c r="I8" s="7"/>
      <c r="J8" s="7"/>
      <c r="K8" s="7"/>
      <c r="L8" s="7"/>
      <c r="M8" s="7"/>
      <c r="N8" s="7"/>
      <c r="O8" s="7"/>
      <c r="P8" s="7"/>
      <c r="Q8" s="7"/>
      <c r="R8" s="7"/>
      <c r="S8" s="7"/>
      <c r="T8" s="7"/>
      <c r="U8" s="77"/>
    </row>
    <row r="9" spans="1:81" s="1456" customFormat="1" ht="15" customHeight="1" x14ac:dyDescent="0.2">
      <c r="A9" s="1476"/>
      <c r="B9" s="1806" t="s">
        <v>625</v>
      </c>
      <c r="C9" s="1806"/>
      <c r="D9" s="1457"/>
      <c r="E9" s="1804" t="s">
        <v>624</v>
      </c>
      <c r="F9" s="1804"/>
      <c r="G9" s="1804"/>
      <c r="H9" s="1458"/>
      <c r="I9" s="1805" t="s">
        <v>626</v>
      </c>
      <c r="J9" s="1805"/>
      <c r="K9" s="1805"/>
      <c r="L9" s="1459"/>
      <c r="M9" s="1459"/>
      <c r="N9" s="1459"/>
      <c r="O9" s="1459"/>
      <c r="P9" s="1460"/>
      <c r="Q9" s="1459"/>
      <c r="R9" s="1459"/>
      <c r="S9" s="1459"/>
      <c r="T9" s="1459"/>
      <c r="U9" s="1459"/>
      <c r="V9" s="1459"/>
      <c r="W9" s="1459"/>
      <c r="X9" s="1459"/>
      <c r="Y9" s="1459"/>
      <c r="Z9" s="1459"/>
      <c r="AA9" s="1459"/>
      <c r="AB9" s="1459"/>
      <c r="AC9" s="1459"/>
      <c r="AD9" s="1459"/>
      <c r="AE9" s="1806" t="s">
        <v>625</v>
      </c>
      <c r="AF9" s="1806"/>
      <c r="AG9" s="1806"/>
      <c r="AH9" s="1457"/>
      <c r="AI9" s="1804" t="s">
        <v>624</v>
      </c>
      <c r="AJ9" s="1804"/>
      <c r="AK9" s="1804"/>
      <c r="AL9" s="1804"/>
      <c r="AN9" s="1805" t="s">
        <v>626</v>
      </c>
      <c r="AO9" s="1805"/>
      <c r="AP9" s="1805"/>
      <c r="AQ9" s="1805"/>
      <c r="AT9" s="1461"/>
      <c r="AU9" s="1461"/>
      <c r="AV9" s="1461"/>
      <c r="AW9" s="1461"/>
      <c r="BH9" s="1806" t="s">
        <v>625</v>
      </c>
      <c r="BI9" s="1806"/>
      <c r="BJ9" s="1806"/>
      <c r="BK9" s="1457"/>
      <c r="BL9" s="1804" t="s">
        <v>624</v>
      </c>
      <c r="BM9" s="1804"/>
      <c r="BN9" s="1804"/>
      <c r="BO9" s="1804"/>
      <c r="BQ9" s="1805" t="s">
        <v>626</v>
      </c>
      <c r="BR9" s="1805"/>
      <c r="BS9" s="1805"/>
      <c r="BT9" s="1805"/>
    </row>
    <row r="10" spans="1:81" s="26" customFormat="1" ht="5.0999999999999996" customHeight="1" x14ac:dyDescent="0.25">
      <c r="A10" s="1477"/>
      <c r="B10" s="1034"/>
      <c r="C10" s="1033"/>
      <c r="D10" s="1035"/>
      <c r="E10" s="1035"/>
      <c r="F10" s="1033"/>
      <c r="G10" s="1035"/>
      <c r="H10" s="1035"/>
      <c r="I10" s="1035"/>
      <c r="J10" s="1036"/>
      <c r="K10" s="1036"/>
      <c r="L10" s="1036"/>
      <c r="M10" s="1036"/>
      <c r="N10" s="1036"/>
      <c r="O10" s="1036"/>
      <c r="P10" s="1036"/>
      <c r="Q10" s="1036"/>
      <c r="R10" s="1036"/>
      <c r="S10" s="1036"/>
      <c r="T10" s="1036"/>
      <c r="U10" s="1036"/>
      <c r="V10" s="1036"/>
      <c r="W10" s="1036"/>
      <c r="X10" s="1036"/>
      <c r="Y10" s="1036"/>
      <c r="Z10" s="1036"/>
      <c r="AA10" s="1036"/>
      <c r="AB10" s="1036"/>
      <c r="AC10" s="1036"/>
      <c r="AD10" s="1036"/>
      <c r="AE10" s="1036"/>
      <c r="AF10" s="1036"/>
      <c r="AG10" s="1036"/>
      <c r="AH10" s="1036"/>
      <c r="AI10" s="1036"/>
      <c r="AJ10" s="1037"/>
      <c r="AN10" s="1038"/>
      <c r="AO10" s="1037"/>
      <c r="AP10" s="1039"/>
      <c r="AQ10" s="1037"/>
      <c r="AR10" s="1037"/>
      <c r="AS10" s="1037"/>
      <c r="AT10" s="1037"/>
      <c r="AU10" s="1037"/>
      <c r="AV10" s="1037"/>
      <c r="AW10" s="1037"/>
    </row>
    <row r="11" spans="1:81" s="2" customFormat="1" ht="20.100000000000001" customHeight="1" x14ac:dyDescent="0.2">
      <c r="A11" s="1475"/>
      <c r="B11" s="7"/>
      <c r="C11" s="7"/>
      <c r="D11" s="7"/>
      <c r="E11" s="7"/>
      <c r="F11" s="7"/>
      <c r="G11" s="7"/>
      <c r="H11" s="7"/>
      <c r="I11" s="7"/>
      <c r="J11" s="7"/>
      <c r="K11" s="7"/>
      <c r="L11" s="7"/>
      <c r="M11" s="7"/>
      <c r="N11" s="7"/>
      <c r="O11" s="7"/>
      <c r="P11" s="7"/>
      <c r="Q11" s="7"/>
      <c r="R11" s="7"/>
      <c r="S11" s="7"/>
      <c r="T11" s="7"/>
      <c r="U11" s="77"/>
    </row>
    <row r="12" spans="1:81" s="2" customFormat="1" ht="14.25" customHeight="1" x14ac:dyDescent="0.25">
      <c r="A12" s="1475"/>
      <c r="B12" s="120" t="s">
        <v>152</v>
      </c>
      <c r="C12" s="7"/>
      <c r="D12" s="7"/>
      <c r="E12" s="7"/>
      <c r="F12" s="7"/>
      <c r="G12" s="7"/>
      <c r="H12" s="7"/>
      <c r="I12" s="7"/>
      <c r="J12" s="7"/>
      <c r="K12" s="7"/>
      <c r="L12" s="7"/>
      <c r="M12" s="7"/>
      <c r="N12" s="7"/>
      <c r="O12" s="7"/>
      <c r="P12" s="7"/>
      <c r="Q12" s="7"/>
      <c r="R12" s="7"/>
      <c r="S12" s="7"/>
      <c r="T12" s="7"/>
      <c r="U12" s="77"/>
    </row>
    <row r="13" spans="1:81" s="2" customFormat="1" ht="9.9499999999999993" customHeight="1" x14ac:dyDescent="0.2">
      <c r="A13" s="1475"/>
      <c r="B13" s="7"/>
      <c r="C13" s="7"/>
      <c r="D13" s="7"/>
      <c r="E13" s="7"/>
      <c r="F13" s="7"/>
      <c r="G13" s="7"/>
      <c r="H13" s="7"/>
      <c r="I13" s="7"/>
      <c r="J13" s="7"/>
      <c r="K13" s="7"/>
      <c r="L13" s="7"/>
      <c r="M13" s="7"/>
      <c r="N13" s="7"/>
      <c r="O13" s="7"/>
      <c r="P13" s="7"/>
      <c r="Q13" s="7"/>
      <c r="R13" s="7"/>
      <c r="S13" s="7"/>
      <c r="T13" s="7"/>
      <c r="U13" s="77"/>
      <c r="AD13" s="1462"/>
      <c r="AE13" s="1462"/>
      <c r="AF13" s="1462"/>
      <c r="AG13" s="1462"/>
      <c r="AH13" s="1462"/>
      <c r="AI13" s="1462"/>
      <c r="AJ13" s="1462"/>
      <c r="AK13" s="1462"/>
      <c r="AL13" s="1462"/>
      <c r="AM13" s="1462"/>
      <c r="AN13" s="1462"/>
      <c r="AO13" s="1462"/>
      <c r="AP13" s="1462"/>
      <c r="AQ13" s="1462"/>
      <c r="AR13" s="1462"/>
      <c r="AS13" s="1462"/>
      <c r="AT13" s="1462"/>
      <c r="AU13" s="1462"/>
      <c r="AV13" s="1462"/>
      <c r="AW13" s="1462"/>
      <c r="AX13" s="1462"/>
      <c r="AY13" s="1462"/>
      <c r="AZ13" s="1462"/>
      <c r="BG13" s="1462"/>
      <c r="BH13" s="1462"/>
      <c r="BI13" s="1462"/>
      <c r="BJ13" s="1462"/>
      <c r="BK13" s="1462"/>
      <c r="BL13" s="1462"/>
      <c r="BM13" s="1462"/>
      <c r="BN13" s="1462"/>
      <c r="BO13" s="1462"/>
      <c r="BP13" s="1462"/>
      <c r="BQ13" s="1462"/>
      <c r="BR13" s="1462"/>
      <c r="BS13" s="1462"/>
      <c r="BT13" s="1462"/>
      <c r="BU13" s="1462"/>
      <c r="BV13" s="1462"/>
      <c r="BW13" s="1462"/>
      <c r="BX13" s="1462"/>
      <c r="BY13" s="1462"/>
      <c r="BZ13" s="1462"/>
      <c r="CA13" s="1462"/>
      <c r="CB13" s="1462"/>
      <c r="CC13" s="1462"/>
    </row>
    <row r="14" spans="1:81" s="2" customFormat="1" ht="14.25" customHeight="1" x14ac:dyDescent="0.25">
      <c r="A14" s="1475"/>
      <c r="B14" s="1831"/>
      <c r="C14" s="201" t="s">
        <v>1</v>
      </c>
      <c r="D14" s="202" t="s">
        <v>2</v>
      </c>
      <c r="E14" s="201" t="s">
        <v>3</v>
      </c>
      <c r="F14" s="202" t="s">
        <v>97</v>
      </c>
      <c r="G14" s="201" t="s">
        <v>4</v>
      </c>
      <c r="H14" s="202" t="s">
        <v>5</v>
      </c>
      <c r="I14" s="201" t="s">
        <v>6</v>
      </c>
      <c r="J14" s="202" t="s">
        <v>7</v>
      </c>
      <c r="K14" s="201" t="s">
        <v>8</v>
      </c>
      <c r="L14" s="202" t="s">
        <v>9</v>
      </c>
      <c r="M14" s="201" t="s">
        <v>10</v>
      </c>
      <c r="N14" s="202" t="s">
        <v>11</v>
      </c>
      <c r="O14" s="201" t="s">
        <v>12</v>
      </c>
      <c r="P14" s="202" t="s">
        <v>13</v>
      </c>
      <c r="Q14" s="201" t="s">
        <v>14</v>
      </c>
      <c r="R14" s="202" t="s">
        <v>15</v>
      </c>
      <c r="S14" s="201" t="s">
        <v>14</v>
      </c>
      <c r="T14" s="202" t="s">
        <v>15</v>
      </c>
      <c r="U14" s="76"/>
      <c r="AE14" s="1855"/>
      <c r="AF14" s="1855"/>
      <c r="AG14" s="1855"/>
      <c r="AH14" s="1855"/>
      <c r="AI14" s="1855"/>
      <c r="AJ14" s="1855"/>
      <c r="AK14" s="1855"/>
      <c r="AL14" s="1855"/>
      <c r="AM14" s="1855"/>
      <c r="AN14" s="1855"/>
      <c r="AO14" s="1855"/>
      <c r="AP14" s="1855"/>
      <c r="AQ14" s="1855"/>
      <c r="AR14" s="1855"/>
      <c r="AS14" s="1855"/>
      <c r="AT14" s="1855"/>
      <c r="AU14" s="1855"/>
      <c r="AV14" s="1855"/>
      <c r="AW14" s="1855"/>
      <c r="AX14" s="1855"/>
      <c r="AY14" s="1855"/>
      <c r="AZ14" s="1855"/>
      <c r="BH14" s="1855"/>
      <c r="BI14" s="1855"/>
      <c r="BJ14" s="1855"/>
      <c r="BK14" s="1855"/>
      <c r="BL14" s="1855"/>
      <c r="BM14" s="1855"/>
      <c r="BN14" s="1855"/>
      <c r="BO14" s="1855"/>
      <c r="BP14" s="1855"/>
      <c r="BQ14" s="1855"/>
      <c r="BR14" s="1855"/>
      <c r="BS14" s="1855"/>
      <c r="BT14" s="1855"/>
      <c r="BU14" s="1855"/>
      <c r="BV14" s="1855"/>
      <c r="BW14" s="1855"/>
      <c r="BX14" s="1855"/>
      <c r="BY14" s="1855"/>
      <c r="BZ14" s="1855"/>
      <c r="CA14" s="1855"/>
      <c r="CB14" s="1855"/>
      <c r="CC14" s="1855"/>
    </row>
    <row r="15" spans="1:81" s="2" customFormat="1" ht="30" customHeight="1" x14ac:dyDescent="0.25">
      <c r="A15" s="1475"/>
      <c r="B15" s="1752"/>
      <c r="C15" s="1829" t="s">
        <v>572</v>
      </c>
      <c r="D15" s="1830"/>
      <c r="E15" s="1812" t="s">
        <v>109</v>
      </c>
      <c r="F15" s="1826"/>
      <c r="G15" s="1812" t="s">
        <v>573</v>
      </c>
      <c r="H15" s="1826"/>
      <c r="I15" s="1812" t="s">
        <v>114</v>
      </c>
      <c r="J15" s="1826"/>
      <c r="K15" s="1812" t="s">
        <v>115</v>
      </c>
      <c r="L15" s="1826"/>
      <c r="M15" s="1812" t="s">
        <v>116</v>
      </c>
      <c r="N15" s="1826"/>
      <c r="O15" s="1812" t="s">
        <v>117</v>
      </c>
      <c r="P15" s="1826"/>
      <c r="Q15" s="1812" t="s">
        <v>118</v>
      </c>
      <c r="R15" s="1813"/>
      <c r="S15" s="1765" t="s">
        <v>50</v>
      </c>
      <c r="T15" s="1763"/>
      <c r="U15" s="67"/>
      <c r="AE15" s="1487" t="s">
        <v>156</v>
      </c>
      <c r="AF15" s="1040"/>
      <c r="AG15" s="1040"/>
      <c r="AH15" s="1040"/>
      <c r="AI15" s="1040"/>
      <c r="AJ15" s="1040"/>
      <c r="AK15" s="1040"/>
      <c r="AL15" s="1040"/>
      <c r="AM15" s="1040"/>
      <c r="AN15" s="1040"/>
      <c r="AO15" s="1040"/>
      <c r="AP15" s="1040"/>
      <c r="AQ15" s="1040"/>
      <c r="AR15" s="1040"/>
      <c r="AS15" s="1040"/>
      <c r="AT15" s="1040"/>
      <c r="AU15" s="1040"/>
      <c r="AV15" s="1040"/>
      <c r="AW15" s="1040"/>
      <c r="AX15" s="1040"/>
      <c r="AY15" s="1040"/>
      <c r="AZ15" s="1040"/>
      <c r="BH15" s="1488" t="s">
        <v>156</v>
      </c>
      <c r="BI15" s="1114"/>
      <c r="BJ15" s="1114"/>
      <c r="BK15" s="1114"/>
      <c r="BL15" s="1114"/>
      <c r="BM15" s="1114"/>
      <c r="BN15" s="1114"/>
      <c r="BO15" s="1114"/>
      <c r="BP15" s="1114"/>
      <c r="BQ15" s="1114"/>
      <c r="BR15" s="1114"/>
      <c r="BS15" s="1114"/>
      <c r="BT15" s="1114"/>
      <c r="BU15" s="1114"/>
      <c r="BV15" s="1114"/>
      <c r="BW15" s="1114"/>
      <c r="BX15" s="1114"/>
      <c r="BY15" s="1114"/>
      <c r="BZ15" s="1114"/>
      <c r="CA15" s="1114"/>
      <c r="CB15" s="1114"/>
      <c r="CC15" s="1114"/>
    </row>
    <row r="16" spans="1:81" s="2" customFormat="1" ht="69.95" customHeight="1" thickBot="1" x14ac:dyDescent="0.25">
      <c r="A16" s="1475"/>
      <c r="B16" s="1832"/>
      <c r="C16" s="239" t="s">
        <v>113</v>
      </c>
      <c r="D16" s="240" t="s">
        <v>121</v>
      </c>
      <c r="E16" s="241" t="s">
        <v>113</v>
      </c>
      <c r="F16" s="242" t="s">
        <v>121</v>
      </c>
      <c r="G16" s="241" t="s">
        <v>113</v>
      </c>
      <c r="H16" s="242" t="s">
        <v>121</v>
      </c>
      <c r="I16" s="241" t="s">
        <v>113</v>
      </c>
      <c r="J16" s="242" t="s">
        <v>121</v>
      </c>
      <c r="K16" s="241" t="s">
        <v>113</v>
      </c>
      <c r="L16" s="242" t="s">
        <v>121</v>
      </c>
      <c r="M16" s="241" t="s">
        <v>113</v>
      </c>
      <c r="N16" s="242" t="s">
        <v>121</v>
      </c>
      <c r="O16" s="241" t="s">
        <v>113</v>
      </c>
      <c r="P16" s="242" t="s">
        <v>121</v>
      </c>
      <c r="Q16" s="241" t="s">
        <v>113</v>
      </c>
      <c r="R16" s="243" t="s">
        <v>121</v>
      </c>
      <c r="S16" s="244" t="s">
        <v>113</v>
      </c>
      <c r="T16" s="242" t="s">
        <v>121</v>
      </c>
      <c r="U16" s="694"/>
      <c r="AE16" s="1480" t="s">
        <v>629</v>
      </c>
      <c r="AF16" s="1040"/>
      <c r="AG16" s="1040"/>
      <c r="AH16" s="1040"/>
      <c r="AI16" s="1040"/>
      <c r="AJ16" s="1040"/>
      <c r="AK16" s="1040"/>
      <c r="AL16" s="1040"/>
      <c r="AM16" s="1040"/>
      <c r="AN16" s="1040"/>
      <c r="AO16" s="1040"/>
      <c r="AP16" s="1040"/>
      <c r="AQ16" s="1040"/>
      <c r="AR16" s="1040"/>
      <c r="AS16" s="1040"/>
      <c r="AT16" s="1040"/>
      <c r="AU16" s="1040"/>
      <c r="AV16" s="1040"/>
      <c r="AW16" s="1040"/>
      <c r="AX16" s="1040"/>
      <c r="AY16" s="1040"/>
      <c r="AZ16" s="1040"/>
      <c r="BH16" s="1489" t="s">
        <v>630</v>
      </c>
      <c r="BI16" s="1114"/>
      <c r="BJ16" s="1114"/>
      <c r="BK16" s="1114"/>
      <c r="BL16" s="1114"/>
      <c r="BM16" s="1114"/>
      <c r="BN16" s="1114"/>
      <c r="BO16" s="1114"/>
      <c r="BP16" s="1114"/>
      <c r="BQ16" s="1114"/>
      <c r="BR16" s="1114"/>
      <c r="BS16" s="1114"/>
      <c r="BT16" s="1114"/>
      <c r="BU16" s="1114"/>
      <c r="BV16" s="1114"/>
      <c r="BW16" s="1114"/>
      <c r="BX16" s="1114"/>
      <c r="BY16" s="1114"/>
      <c r="BZ16" s="1114"/>
      <c r="CA16" s="1114"/>
      <c r="CB16" s="1114"/>
      <c r="CC16" s="1114"/>
    </row>
    <row r="17" spans="1:81" s="2" customFormat="1" ht="60" customHeight="1" x14ac:dyDescent="0.2">
      <c r="A17" s="1475"/>
      <c r="B17" s="245" t="s">
        <v>43</v>
      </c>
      <c r="C17" s="740"/>
      <c r="D17" s="741"/>
      <c r="E17" s="742"/>
      <c r="F17" s="741"/>
      <c r="G17" s="742"/>
      <c r="H17" s="741"/>
      <c r="I17" s="742"/>
      <c r="J17" s="741"/>
      <c r="K17" s="742"/>
      <c r="L17" s="741"/>
      <c r="M17" s="742"/>
      <c r="N17" s="741"/>
      <c r="O17" s="742"/>
      <c r="P17" s="741"/>
      <c r="Q17" s="742"/>
      <c r="R17" s="743"/>
      <c r="S17" s="744"/>
      <c r="T17" s="745"/>
      <c r="U17" s="694"/>
      <c r="AE17" s="1463"/>
      <c r="AF17" s="1189" t="s">
        <v>1</v>
      </c>
      <c r="AG17" s="1190" t="s">
        <v>2</v>
      </c>
      <c r="AH17" s="1189" t="s">
        <v>3</v>
      </c>
      <c r="AI17" s="1190" t="s">
        <v>97</v>
      </c>
      <c r="AJ17" s="1189" t="s">
        <v>4</v>
      </c>
      <c r="AK17" s="1190" t="s">
        <v>5</v>
      </c>
      <c r="AL17" s="1189" t="s">
        <v>6</v>
      </c>
      <c r="AM17" s="1190" t="s">
        <v>7</v>
      </c>
      <c r="AN17" s="1189" t="s">
        <v>8</v>
      </c>
      <c r="AO17" s="1190" t="s">
        <v>9</v>
      </c>
      <c r="AP17" s="1189" t="s">
        <v>10</v>
      </c>
      <c r="AQ17" s="1190" t="s">
        <v>11</v>
      </c>
      <c r="AR17" s="1189" t="s">
        <v>12</v>
      </c>
      <c r="AS17" s="1190" t="s">
        <v>13</v>
      </c>
      <c r="AT17" s="1189" t="s">
        <v>14</v>
      </c>
      <c r="AU17" s="1190" t="s">
        <v>15</v>
      </c>
      <c r="AV17" s="1189" t="s">
        <v>14</v>
      </c>
      <c r="AW17" s="1190" t="s">
        <v>15</v>
      </c>
      <c r="AX17" s="1040"/>
      <c r="AY17" s="1040"/>
      <c r="AZ17" s="1040"/>
      <c r="BH17" s="1464"/>
      <c r="BI17" s="1243" t="s">
        <v>1</v>
      </c>
      <c r="BJ17" s="1244" t="s">
        <v>2</v>
      </c>
      <c r="BK17" s="1243" t="s">
        <v>3</v>
      </c>
      <c r="BL17" s="1244" t="s">
        <v>97</v>
      </c>
      <c r="BM17" s="1243" t="s">
        <v>4</v>
      </c>
      <c r="BN17" s="1244" t="s">
        <v>5</v>
      </c>
      <c r="BO17" s="1243" t="s">
        <v>6</v>
      </c>
      <c r="BP17" s="1244" t="s">
        <v>7</v>
      </c>
      <c r="BQ17" s="1243" t="s">
        <v>8</v>
      </c>
      <c r="BR17" s="1244" t="s">
        <v>9</v>
      </c>
      <c r="BS17" s="1243" t="s">
        <v>10</v>
      </c>
      <c r="BT17" s="1244" t="s">
        <v>11</v>
      </c>
      <c r="BU17" s="1243" t="s">
        <v>12</v>
      </c>
      <c r="BV17" s="1244" t="s">
        <v>13</v>
      </c>
      <c r="BW17" s="1243" t="s">
        <v>14</v>
      </c>
      <c r="BX17" s="1244" t="s">
        <v>15</v>
      </c>
      <c r="BY17" s="1243" t="s">
        <v>14</v>
      </c>
      <c r="BZ17" s="1244" t="s">
        <v>15</v>
      </c>
      <c r="CA17" s="1114"/>
      <c r="CB17" s="1114"/>
      <c r="CC17" s="1114"/>
    </row>
    <row r="18" spans="1:81" s="2" customFormat="1" ht="60" customHeight="1" x14ac:dyDescent="0.2">
      <c r="A18" s="1475"/>
      <c r="B18" s="246" t="s">
        <v>112</v>
      </c>
      <c r="C18" s="746"/>
      <c r="D18" s="747"/>
      <c r="E18" s="748"/>
      <c r="F18" s="747"/>
      <c r="G18" s="748"/>
      <c r="H18" s="747"/>
      <c r="I18" s="748"/>
      <c r="J18" s="747"/>
      <c r="K18" s="748"/>
      <c r="L18" s="747"/>
      <c r="M18" s="748"/>
      <c r="N18" s="747"/>
      <c r="O18" s="748"/>
      <c r="P18" s="747"/>
      <c r="Q18" s="748"/>
      <c r="R18" s="749"/>
      <c r="S18" s="750"/>
      <c r="T18" s="751"/>
      <c r="U18" s="694"/>
      <c r="AE18" s="1840"/>
      <c r="AF18" s="1843" t="str">
        <f>C15</f>
        <v>Money Market Funds</v>
      </c>
      <c r="AG18" s="1844"/>
      <c r="AH18" s="1817" t="str">
        <f>E15</f>
        <v>Fixed Income Funds</v>
      </c>
      <c r="AI18" s="1842"/>
      <c r="AJ18" s="1817" t="str">
        <f>G15</f>
        <v>Mixed Funds</v>
      </c>
      <c r="AK18" s="1842"/>
      <c r="AL18" s="1817" t="str">
        <f>I15</f>
        <v>Entity Type 4</v>
      </c>
      <c r="AM18" s="1842"/>
      <c r="AN18" s="1817" t="str">
        <f>K15</f>
        <v>Entity Type 5</v>
      </c>
      <c r="AO18" s="1842"/>
      <c r="AP18" s="1817" t="str">
        <f>M15</f>
        <v>Entity Type 6</v>
      </c>
      <c r="AQ18" s="1842"/>
      <c r="AR18" s="1817" t="str">
        <f>O15</f>
        <v>Entity Type 7</v>
      </c>
      <c r="AS18" s="1842"/>
      <c r="AT18" s="1817" t="str">
        <f>Q15</f>
        <v>Entity Type 8</v>
      </c>
      <c r="AU18" s="1818"/>
      <c r="AV18" s="1811" t="str">
        <f>S15</f>
        <v>Total</v>
      </c>
      <c r="AW18" s="1842"/>
      <c r="AX18" s="1040"/>
      <c r="AY18" s="1040"/>
      <c r="AZ18" s="1040"/>
      <c r="BH18" s="1845"/>
      <c r="BI18" s="1856" t="str">
        <f>C15</f>
        <v>Money Market Funds</v>
      </c>
      <c r="BJ18" s="1857"/>
      <c r="BK18" s="1837" t="str">
        <f>E15</f>
        <v>Fixed Income Funds</v>
      </c>
      <c r="BL18" s="1838"/>
      <c r="BM18" s="1837" t="str">
        <f>G15</f>
        <v>Mixed Funds</v>
      </c>
      <c r="BN18" s="1838"/>
      <c r="BO18" s="1837" t="str">
        <f>I15</f>
        <v>Entity Type 4</v>
      </c>
      <c r="BP18" s="1838"/>
      <c r="BQ18" s="1837" t="str">
        <f>K15</f>
        <v>Entity Type 5</v>
      </c>
      <c r="BR18" s="1838"/>
      <c r="BS18" s="1837" t="str">
        <f>M15</f>
        <v>Entity Type 6</v>
      </c>
      <c r="BT18" s="1838"/>
      <c r="BU18" s="1837" t="str">
        <f>O15</f>
        <v>Entity Type 7</v>
      </c>
      <c r="BV18" s="1838"/>
      <c r="BW18" s="1837" t="str">
        <f>Q15</f>
        <v>Entity Type 8</v>
      </c>
      <c r="BX18" s="1839"/>
      <c r="BY18" s="1851" t="str">
        <f>S15</f>
        <v>Total</v>
      </c>
      <c r="BZ18" s="1838"/>
      <c r="CA18" s="1114"/>
      <c r="CB18" s="1114"/>
      <c r="CC18" s="1114"/>
    </row>
    <row r="19" spans="1:81" s="2" customFormat="1" ht="60" customHeight="1" thickBot="1" x14ac:dyDescent="0.25">
      <c r="A19" s="1475"/>
      <c r="B19" s="247" t="s">
        <v>111</v>
      </c>
      <c r="C19" s="752"/>
      <c r="D19" s="753"/>
      <c r="E19" s="754"/>
      <c r="F19" s="753"/>
      <c r="G19" s="754"/>
      <c r="H19" s="753"/>
      <c r="I19" s="754"/>
      <c r="J19" s="753"/>
      <c r="K19" s="754"/>
      <c r="L19" s="753"/>
      <c r="M19" s="754"/>
      <c r="N19" s="753"/>
      <c r="O19" s="754"/>
      <c r="P19" s="753"/>
      <c r="Q19" s="754"/>
      <c r="R19" s="755"/>
      <c r="S19" s="756"/>
      <c r="T19" s="757"/>
      <c r="U19" s="694"/>
      <c r="AE19" s="1841"/>
      <c r="AF19" s="1191" t="s">
        <v>113</v>
      </c>
      <c r="AG19" s="1192" t="s">
        <v>121</v>
      </c>
      <c r="AH19" s="1193" t="s">
        <v>113</v>
      </c>
      <c r="AI19" s="1194" t="s">
        <v>121</v>
      </c>
      <c r="AJ19" s="1193" t="s">
        <v>113</v>
      </c>
      <c r="AK19" s="1194" t="s">
        <v>121</v>
      </c>
      <c r="AL19" s="1193" t="s">
        <v>113</v>
      </c>
      <c r="AM19" s="1194" t="s">
        <v>121</v>
      </c>
      <c r="AN19" s="1193" t="s">
        <v>113</v>
      </c>
      <c r="AO19" s="1194" t="s">
        <v>121</v>
      </c>
      <c r="AP19" s="1193" t="s">
        <v>113</v>
      </c>
      <c r="AQ19" s="1194" t="s">
        <v>121</v>
      </c>
      <c r="AR19" s="1193" t="s">
        <v>113</v>
      </c>
      <c r="AS19" s="1194" t="s">
        <v>121</v>
      </c>
      <c r="AT19" s="1193" t="s">
        <v>113</v>
      </c>
      <c r="AU19" s="1195" t="s">
        <v>121</v>
      </c>
      <c r="AV19" s="1196" t="s">
        <v>113</v>
      </c>
      <c r="AW19" s="1194" t="s">
        <v>121</v>
      </c>
      <c r="AX19" s="1040"/>
      <c r="AY19" s="1040"/>
      <c r="AZ19" s="1040"/>
      <c r="BH19" s="1846"/>
      <c r="BI19" s="1245" t="s">
        <v>113</v>
      </c>
      <c r="BJ19" s="1246" t="s">
        <v>121</v>
      </c>
      <c r="BK19" s="1247" t="s">
        <v>113</v>
      </c>
      <c r="BL19" s="1248" t="s">
        <v>121</v>
      </c>
      <c r="BM19" s="1247" t="s">
        <v>113</v>
      </c>
      <c r="BN19" s="1248" t="s">
        <v>121</v>
      </c>
      <c r="BO19" s="1247" t="s">
        <v>113</v>
      </c>
      <c r="BP19" s="1248" t="s">
        <v>121</v>
      </c>
      <c r="BQ19" s="1247" t="s">
        <v>113</v>
      </c>
      <c r="BR19" s="1248" t="s">
        <v>121</v>
      </c>
      <c r="BS19" s="1247" t="s">
        <v>113</v>
      </c>
      <c r="BT19" s="1248" t="s">
        <v>121</v>
      </c>
      <c r="BU19" s="1247" t="s">
        <v>113</v>
      </c>
      <c r="BV19" s="1248" t="s">
        <v>121</v>
      </c>
      <c r="BW19" s="1247" t="s">
        <v>113</v>
      </c>
      <c r="BX19" s="1249" t="s">
        <v>121</v>
      </c>
      <c r="BY19" s="1250" t="s">
        <v>113</v>
      </c>
      <c r="BZ19" s="1248" t="s">
        <v>121</v>
      </c>
      <c r="CA19" s="1114"/>
      <c r="CB19" s="1114"/>
      <c r="CC19" s="1114"/>
    </row>
    <row r="20" spans="1:81" s="70" customFormat="1" ht="14.25" customHeight="1" x14ac:dyDescent="0.2">
      <c r="A20" s="69"/>
      <c r="B20" s="130" t="s">
        <v>151</v>
      </c>
      <c r="C20" s="200"/>
      <c r="D20" s="131"/>
      <c r="E20" s="132"/>
      <c r="F20" s="131"/>
      <c r="G20" s="132"/>
      <c r="H20" s="131"/>
      <c r="I20" s="132"/>
      <c r="J20" s="131"/>
      <c r="K20" s="132"/>
      <c r="L20" s="131"/>
      <c r="M20" s="132"/>
      <c r="N20" s="131"/>
      <c r="O20" s="132"/>
      <c r="P20" s="131"/>
      <c r="Q20" s="132"/>
      <c r="R20" s="133"/>
      <c r="S20" s="200"/>
      <c r="T20" s="131"/>
      <c r="U20" s="78"/>
      <c r="AE20" s="1197"/>
      <c r="AF20" s="1198"/>
      <c r="AG20" s="1199"/>
      <c r="AH20" s="1200"/>
      <c r="AI20" s="1199"/>
      <c r="AJ20" s="1200"/>
      <c r="AK20" s="1199"/>
      <c r="AL20" s="1200"/>
      <c r="AM20" s="1199"/>
      <c r="AN20" s="1200"/>
      <c r="AO20" s="1199"/>
      <c r="AP20" s="1200"/>
      <c r="AQ20" s="1199"/>
      <c r="AR20" s="1200"/>
      <c r="AS20" s="1199"/>
      <c r="AT20" s="1200"/>
      <c r="AU20" s="1201"/>
      <c r="AV20" s="1202"/>
      <c r="AW20" s="1199"/>
      <c r="AX20" s="1203"/>
      <c r="AY20" s="1203"/>
      <c r="AZ20" s="1203"/>
      <c r="BH20" s="1251"/>
      <c r="BI20" s="1252"/>
      <c r="BJ20" s="1253"/>
      <c r="BK20" s="1254"/>
      <c r="BL20" s="1253"/>
      <c r="BM20" s="1254"/>
      <c r="BN20" s="1253"/>
      <c r="BO20" s="1254"/>
      <c r="BP20" s="1253"/>
      <c r="BQ20" s="1254"/>
      <c r="BR20" s="1253"/>
      <c r="BS20" s="1254"/>
      <c r="BT20" s="1253"/>
      <c r="BU20" s="1254"/>
      <c r="BV20" s="1253"/>
      <c r="BW20" s="1254"/>
      <c r="BX20" s="1255"/>
      <c r="BY20" s="1256"/>
      <c r="BZ20" s="1253"/>
      <c r="CA20" s="1257"/>
      <c r="CB20" s="1257"/>
      <c r="CC20" s="1257"/>
    </row>
    <row r="21" spans="1:81" s="2" customFormat="1" ht="14.25" x14ac:dyDescent="0.2">
      <c r="A21" s="1478"/>
      <c r="B21" s="102">
        <v>2002</v>
      </c>
      <c r="C21" s="227"/>
      <c r="D21" s="152"/>
      <c r="E21" s="224"/>
      <c r="F21" s="152"/>
      <c r="G21" s="224"/>
      <c r="H21" s="152"/>
      <c r="I21" s="224"/>
      <c r="J21" s="152"/>
      <c r="K21" s="224"/>
      <c r="L21" s="152"/>
      <c r="M21" s="224"/>
      <c r="N21" s="152"/>
      <c r="O21" s="224"/>
      <c r="P21" s="152"/>
      <c r="Q21" s="224"/>
      <c r="R21" s="228"/>
      <c r="S21" s="720">
        <f t="shared" ref="S21:T34" si="0">C21+E21+G21+I21+K21+M21+O21+Q21</f>
        <v>0</v>
      </c>
      <c r="T21" s="706">
        <f t="shared" si="0"/>
        <v>0</v>
      </c>
      <c r="U21" s="704"/>
      <c r="AE21" s="1204">
        <v>2002</v>
      </c>
      <c r="AF21" s="1205" t="str">
        <f>IF(ISNUMBER(C21),'Cover Page'!$D$32/1000000*'4 classification'!C21/'FX rate'!$C7,"")</f>
        <v/>
      </c>
      <c r="AG21" s="1206" t="str">
        <f>IF(ISNUMBER(D21),'Cover Page'!$D$32/1000000*'4 classification'!D21/'FX rate'!$C7,"")</f>
        <v/>
      </c>
      <c r="AH21" s="1528" t="str">
        <f>IF(ISNUMBER(E21),'Cover Page'!$D$32/1000000*'4 classification'!E21/'FX rate'!$C7,"")</f>
        <v/>
      </c>
      <c r="AI21" s="1206" t="str">
        <f>IF(ISNUMBER(F21),'Cover Page'!$D$32/1000000*'4 classification'!F21/'FX rate'!$C7,"")</f>
        <v/>
      </c>
      <c r="AJ21" s="1528" t="str">
        <f>IF(ISNUMBER(G21),'Cover Page'!$D$32/1000000*'4 classification'!G21/'FX rate'!$C7,"")</f>
        <v/>
      </c>
      <c r="AK21" s="1206" t="str">
        <f>IF(ISNUMBER(H21),'Cover Page'!$D$32/1000000*'4 classification'!H21/'FX rate'!$C7,"")</f>
        <v/>
      </c>
      <c r="AL21" s="1528" t="str">
        <f>IF(ISNUMBER(I21),'Cover Page'!$D$32/1000000*'4 classification'!I21/'FX rate'!$C7,"")</f>
        <v/>
      </c>
      <c r="AM21" s="1206" t="str">
        <f>IF(ISNUMBER(J21),'Cover Page'!$D$32/1000000*'4 classification'!J21/'FX rate'!$C7,"")</f>
        <v/>
      </c>
      <c r="AN21" s="1528" t="str">
        <f>IF(ISNUMBER(K21),'Cover Page'!$D$32/1000000*'4 classification'!K21/'FX rate'!$C7,"")</f>
        <v/>
      </c>
      <c r="AO21" s="1206" t="str">
        <f>IF(ISNUMBER(L21),'Cover Page'!$D$32/1000000*'4 classification'!L21/'FX rate'!$C7,"")</f>
        <v/>
      </c>
      <c r="AP21" s="1528" t="str">
        <f>IF(ISNUMBER(M21),'Cover Page'!$D$32/1000000*'4 classification'!M21/'FX rate'!$C7,"")</f>
        <v/>
      </c>
      <c r="AQ21" s="1206" t="str">
        <f>IF(ISNUMBER(N21),'Cover Page'!$D$32/1000000*'4 classification'!N21/'FX rate'!$C7,"")</f>
        <v/>
      </c>
      <c r="AR21" s="1528" t="str">
        <f>IF(ISNUMBER(O21),'Cover Page'!$D$32/1000000*'4 classification'!O21/'FX rate'!$C7,"")</f>
        <v/>
      </c>
      <c r="AS21" s="1206" t="str">
        <f>IF(ISNUMBER(P21),'Cover Page'!$D$32/1000000*'4 classification'!P21/'FX rate'!$C7,"")</f>
        <v/>
      </c>
      <c r="AT21" s="1528" t="str">
        <f>IF(ISNUMBER(Q21),'Cover Page'!$D$32/1000000*'4 classification'!Q21/'FX rate'!$C7,"")</f>
        <v/>
      </c>
      <c r="AU21" s="1529" t="str">
        <f>IF(ISNUMBER(R21),'Cover Page'!$D$32/1000000*'4 classification'!R21/'FX rate'!$C7,"")</f>
        <v/>
      </c>
      <c r="AV21" s="1528">
        <f>IF(ISNUMBER(S21),'Cover Page'!$D$32/1000000*'4 classification'!S21/'FX rate'!$C7,"")</f>
        <v>0</v>
      </c>
      <c r="AW21" s="1208">
        <f>IF(ISNUMBER(T21),'Cover Page'!$D$32/1000000*'4 classification'!T21/'FX rate'!$C7,"")</f>
        <v>0</v>
      </c>
      <c r="AX21" s="1040"/>
      <c r="AY21" s="1040"/>
      <c r="AZ21" s="1040"/>
      <c r="BH21" s="1258">
        <v>2002</v>
      </c>
      <c r="BI21" s="1259" t="str">
        <f>IF(ISNUMBER(C21),'Cover Page'!$D$32/1000000*C21/'FX rate'!$C$21,"")</f>
        <v/>
      </c>
      <c r="BJ21" s="1260" t="str">
        <f>IF(ISNUMBER(D21),'Cover Page'!$D$32/1000000*D21/'FX rate'!$C$21,"")</f>
        <v/>
      </c>
      <c r="BK21" s="1497" t="str">
        <f>IF(ISNUMBER(E21),'Cover Page'!$D$32/1000000*E21/'FX rate'!$C$21,"")</f>
        <v/>
      </c>
      <c r="BL21" s="1260" t="str">
        <f>IF(ISNUMBER(F21),'Cover Page'!$D$32/1000000*F21/'FX rate'!$C$21,"")</f>
        <v/>
      </c>
      <c r="BM21" s="1497" t="str">
        <f>IF(ISNUMBER(G21),'Cover Page'!$D$32/1000000*G21/'FX rate'!$C$21,"")</f>
        <v/>
      </c>
      <c r="BN21" s="1260" t="str">
        <f>IF(ISNUMBER(H21),'Cover Page'!$D$32/1000000*H21/'FX rate'!$C$21,"")</f>
        <v/>
      </c>
      <c r="BO21" s="1497" t="str">
        <f>IF(ISNUMBER(I21),'Cover Page'!$D$32/1000000*I21/'FX rate'!$C$21,"")</f>
        <v/>
      </c>
      <c r="BP21" s="1260" t="str">
        <f>IF(ISNUMBER(J21),'Cover Page'!$D$32/1000000*J21/'FX rate'!$C$21,"")</f>
        <v/>
      </c>
      <c r="BQ21" s="1497" t="str">
        <f>IF(ISNUMBER(K21),'Cover Page'!$D$32/1000000*K21/'FX rate'!$C$21,"")</f>
        <v/>
      </c>
      <c r="BR21" s="1260" t="str">
        <f>IF(ISNUMBER(L21),'Cover Page'!$D$32/1000000*L21/'FX rate'!$C$21,"")</f>
        <v/>
      </c>
      <c r="BS21" s="1497" t="str">
        <f>IF(ISNUMBER(M21),'Cover Page'!$D$32/1000000*M21/'FX rate'!$C$21,"")</f>
        <v/>
      </c>
      <c r="BT21" s="1260" t="str">
        <f>IF(ISNUMBER(N21),'Cover Page'!$D$32/1000000*N21/'FX rate'!$C$21,"")</f>
        <v/>
      </c>
      <c r="BU21" s="1497" t="str">
        <f>IF(ISNUMBER(O21),'Cover Page'!$D$32/1000000*O21/'FX rate'!$C$21,"")</f>
        <v/>
      </c>
      <c r="BV21" s="1260" t="str">
        <f>IF(ISNUMBER(P21),'Cover Page'!$D$32/1000000*P21/'FX rate'!$C$21,"")</f>
        <v/>
      </c>
      <c r="BW21" s="1497" t="str">
        <f>IF(ISNUMBER(Q21),'Cover Page'!$D$32/1000000*Q21/'FX rate'!$C$21,"")</f>
        <v/>
      </c>
      <c r="BX21" s="1498" t="str">
        <f>IF(ISNUMBER(R21),'Cover Page'!$D$32/1000000*R21/'FX rate'!$C$21,"")</f>
        <v/>
      </c>
      <c r="BY21" s="1497">
        <f>IF(ISNUMBER(S21),'Cover Page'!$D$32/1000000*S21/'FX rate'!$C$21,"")</f>
        <v>0</v>
      </c>
      <c r="BZ21" s="1262">
        <f>IF(ISNUMBER(T21),'Cover Page'!$D$32/1000000*T21/'FX rate'!$C$21,"")</f>
        <v>0</v>
      </c>
      <c r="CA21" s="1114"/>
      <c r="CB21" s="1114"/>
      <c r="CC21" s="1114"/>
    </row>
    <row r="22" spans="1:81" s="2" customFormat="1" ht="14.25" x14ac:dyDescent="0.2">
      <c r="A22" s="1478"/>
      <c r="B22" s="103">
        <v>2003</v>
      </c>
      <c r="C22" s="229"/>
      <c r="D22" s="154"/>
      <c r="E22" s="230"/>
      <c r="F22" s="154"/>
      <c r="G22" s="230"/>
      <c r="H22" s="154"/>
      <c r="I22" s="230"/>
      <c r="J22" s="154"/>
      <c r="K22" s="230"/>
      <c r="L22" s="154"/>
      <c r="M22" s="230"/>
      <c r="N22" s="154"/>
      <c r="O22" s="230"/>
      <c r="P22" s="154"/>
      <c r="Q22" s="230"/>
      <c r="R22" s="231"/>
      <c r="S22" s="721">
        <f t="shared" si="0"/>
        <v>0</v>
      </c>
      <c r="T22" s="707">
        <f t="shared" si="0"/>
        <v>0</v>
      </c>
      <c r="U22" s="704"/>
      <c r="AE22" s="1106">
        <v>2003</v>
      </c>
      <c r="AF22" s="1207" t="str">
        <f>IF(ISNUMBER(C22),'Cover Page'!$D$32/1000000*'4 classification'!C22/'FX rate'!$C8,"")</f>
        <v/>
      </c>
      <c r="AG22" s="1208" t="str">
        <f>IF(ISNUMBER(D22),'Cover Page'!$D$32/1000000*'4 classification'!D22/'FX rate'!$C8,"")</f>
        <v/>
      </c>
      <c r="AH22" s="1530" t="str">
        <f>IF(ISNUMBER(E22),'Cover Page'!$D$32/1000000*'4 classification'!E22/'FX rate'!$C8,"")</f>
        <v/>
      </c>
      <c r="AI22" s="1208" t="str">
        <f>IF(ISNUMBER(F22),'Cover Page'!$D$32/1000000*'4 classification'!F22/'FX rate'!$C8,"")</f>
        <v/>
      </c>
      <c r="AJ22" s="1530" t="str">
        <f>IF(ISNUMBER(G22),'Cover Page'!$D$32/1000000*'4 classification'!G22/'FX rate'!$C8,"")</f>
        <v/>
      </c>
      <c r="AK22" s="1531" t="str">
        <f>IF(ISNUMBER(H22),'Cover Page'!$D$32/1000000*'4 classification'!H22/'FX rate'!$C8,"")</f>
        <v/>
      </c>
      <c r="AL22" s="1530" t="str">
        <f>IF(ISNUMBER(I22),'Cover Page'!$D$32/1000000*'4 classification'!I22/'FX rate'!$C8,"")</f>
        <v/>
      </c>
      <c r="AM22" s="1208" t="str">
        <f>IF(ISNUMBER(J22),'Cover Page'!$D$32/1000000*'4 classification'!J22/'FX rate'!$C8,"")</f>
        <v/>
      </c>
      <c r="AN22" s="1530" t="str">
        <f>IF(ISNUMBER(K22),'Cover Page'!$D$32/1000000*'4 classification'!K22/'FX rate'!$C8,"")</f>
        <v/>
      </c>
      <c r="AO22" s="1208" t="str">
        <f>IF(ISNUMBER(L22),'Cover Page'!$D$32/1000000*'4 classification'!L22/'FX rate'!$C8,"")</f>
        <v/>
      </c>
      <c r="AP22" s="1530" t="str">
        <f>IF(ISNUMBER(M22),'Cover Page'!$D$32/1000000*'4 classification'!M22/'FX rate'!$C8,"")</f>
        <v/>
      </c>
      <c r="AQ22" s="1208" t="str">
        <f>IF(ISNUMBER(N22),'Cover Page'!$D$32/1000000*'4 classification'!N22/'FX rate'!$C8,"")</f>
        <v/>
      </c>
      <c r="AR22" s="1530" t="str">
        <f>IF(ISNUMBER(O22),'Cover Page'!$D$32/1000000*'4 classification'!O22/'FX rate'!$C8,"")</f>
        <v/>
      </c>
      <c r="AS22" s="1208" t="str">
        <f>IF(ISNUMBER(P22),'Cover Page'!$D$32/1000000*'4 classification'!P22/'FX rate'!$C8,"")</f>
        <v/>
      </c>
      <c r="AT22" s="1530" t="str">
        <f>IF(ISNUMBER(Q22),'Cover Page'!$D$32/1000000*'4 classification'!Q22/'FX rate'!$C8,"")</f>
        <v/>
      </c>
      <c r="AU22" s="1532" t="str">
        <f>IF(ISNUMBER(R22),'Cover Page'!$D$32/1000000*'4 classification'!R22/'FX rate'!$C8,"")</f>
        <v/>
      </c>
      <c r="AV22" s="1528">
        <f>IF(ISNUMBER(S22),'Cover Page'!$D$32/1000000*'4 classification'!S22/'FX rate'!$C8,"")</f>
        <v>0</v>
      </c>
      <c r="AW22" s="1206">
        <f>IF(ISNUMBER(T22),'Cover Page'!$D$32/1000000*'4 classification'!T22/'FX rate'!$C8,"")</f>
        <v>0</v>
      </c>
      <c r="AX22" s="1040"/>
      <c r="AY22" s="1040"/>
      <c r="AZ22" s="1040"/>
      <c r="BH22" s="1180">
        <v>2003</v>
      </c>
      <c r="BI22" s="1261" t="str">
        <f>IF(ISNUMBER(C22),'Cover Page'!$D$32/1000000*C22/'FX rate'!$C$21,"")</f>
        <v/>
      </c>
      <c r="BJ22" s="1262" t="str">
        <f>IF(ISNUMBER(D22),'Cover Page'!$D$32/1000000*D22/'FX rate'!$C$21,"")</f>
        <v/>
      </c>
      <c r="BK22" s="1499" t="str">
        <f>IF(ISNUMBER(E22),'Cover Page'!$D$32/1000000*E22/'FX rate'!$C$21,"")</f>
        <v/>
      </c>
      <c r="BL22" s="1262" t="str">
        <f>IF(ISNUMBER(F22),'Cover Page'!$D$32/1000000*F22/'FX rate'!$C$21,"")</f>
        <v/>
      </c>
      <c r="BM22" s="1499" t="str">
        <f>IF(ISNUMBER(G22),'Cover Page'!$D$32/1000000*G22/'FX rate'!$C$21,"")</f>
        <v/>
      </c>
      <c r="BN22" s="1262" t="str">
        <f>IF(ISNUMBER(H22),'Cover Page'!$D$32/1000000*H22/'FX rate'!$C$21,"")</f>
        <v/>
      </c>
      <c r="BO22" s="1499" t="str">
        <f>IF(ISNUMBER(I22),'Cover Page'!$D$32/1000000*I22/'FX rate'!$C$21,"")</f>
        <v/>
      </c>
      <c r="BP22" s="1262" t="str">
        <f>IF(ISNUMBER(J22),'Cover Page'!$D$32/1000000*J22/'FX rate'!$C$21,"")</f>
        <v/>
      </c>
      <c r="BQ22" s="1499" t="str">
        <f>IF(ISNUMBER(K22),'Cover Page'!$D$32/1000000*K22/'FX rate'!$C$21,"")</f>
        <v/>
      </c>
      <c r="BR22" s="1262" t="str">
        <f>IF(ISNUMBER(L22),'Cover Page'!$D$32/1000000*L22/'FX rate'!$C$21,"")</f>
        <v/>
      </c>
      <c r="BS22" s="1499" t="str">
        <f>IF(ISNUMBER(M22),'Cover Page'!$D$32/1000000*M22/'FX rate'!$C$21,"")</f>
        <v/>
      </c>
      <c r="BT22" s="1262" t="str">
        <f>IF(ISNUMBER(N22),'Cover Page'!$D$32/1000000*N22/'FX rate'!$C$21,"")</f>
        <v/>
      </c>
      <c r="BU22" s="1499" t="str">
        <f>IF(ISNUMBER(O22),'Cover Page'!$D$32/1000000*O22/'FX rate'!$C$21,"")</f>
        <v/>
      </c>
      <c r="BV22" s="1262" t="str">
        <f>IF(ISNUMBER(P22),'Cover Page'!$D$32/1000000*P22/'FX rate'!$C$21,"")</f>
        <v/>
      </c>
      <c r="BW22" s="1499" t="str">
        <f>IF(ISNUMBER(Q22),'Cover Page'!$D$32/1000000*Q22/'FX rate'!$C$21,"")</f>
        <v/>
      </c>
      <c r="BX22" s="1500" t="str">
        <f>IF(ISNUMBER(R22),'Cover Page'!$D$32/1000000*R22/'FX rate'!$C$21,"")</f>
        <v/>
      </c>
      <c r="BY22" s="1497">
        <f>IF(ISNUMBER(S22),'Cover Page'!$D$32/1000000*S22/'FX rate'!$C$21,"")</f>
        <v>0</v>
      </c>
      <c r="BZ22" s="1260">
        <f>IF(ISNUMBER(T22),'Cover Page'!$D$32/1000000*T22/'FX rate'!$C$21,"")</f>
        <v>0</v>
      </c>
      <c r="CA22" s="1114"/>
      <c r="CB22" s="1114"/>
      <c r="CC22" s="1114"/>
    </row>
    <row r="23" spans="1:81" s="2" customFormat="1" ht="14.25" x14ac:dyDescent="0.2">
      <c r="A23" s="1478"/>
      <c r="B23" s="103">
        <v>2004</v>
      </c>
      <c r="C23" s="229"/>
      <c r="D23" s="154"/>
      <c r="E23" s="230"/>
      <c r="F23" s="154"/>
      <c r="G23" s="230"/>
      <c r="H23" s="154"/>
      <c r="I23" s="230"/>
      <c r="J23" s="154"/>
      <c r="K23" s="230"/>
      <c r="L23" s="154"/>
      <c r="M23" s="230"/>
      <c r="N23" s="154"/>
      <c r="O23" s="230"/>
      <c r="P23" s="154"/>
      <c r="Q23" s="230"/>
      <c r="R23" s="231"/>
      <c r="S23" s="721">
        <f t="shared" si="0"/>
        <v>0</v>
      </c>
      <c r="T23" s="707">
        <f t="shared" si="0"/>
        <v>0</v>
      </c>
      <c r="U23" s="704"/>
      <c r="AE23" s="1106">
        <v>2004</v>
      </c>
      <c r="AF23" s="1207" t="str">
        <f>IF(ISNUMBER(C23),'Cover Page'!$D$32/1000000*'4 classification'!C23/'FX rate'!$C9,"")</f>
        <v/>
      </c>
      <c r="AG23" s="1208" t="str">
        <f>IF(ISNUMBER(D23),'Cover Page'!$D$32/1000000*'4 classification'!D23/'FX rate'!$C9,"")</f>
        <v/>
      </c>
      <c r="AH23" s="1530" t="str">
        <f>IF(ISNUMBER(E23),'Cover Page'!$D$32/1000000*'4 classification'!E23/'FX rate'!$C9,"")</f>
        <v/>
      </c>
      <c r="AI23" s="1208" t="str">
        <f>IF(ISNUMBER(F23),'Cover Page'!$D$32/1000000*'4 classification'!F23/'FX rate'!$C9,"")</f>
        <v/>
      </c>
      <c r="AJ23" s="1530" t="str">
        <f>IF(ISNUMBER(G23),'Cover Page'!$D$32/1000000*'4 classification'!G23/'FX rate'!$C9,"")</f>
        <v/>
      </c>
      <c r="AK23" s="1208" t="str">
        <f>IF(ISNUMBER(H23),'Cover Page'!$D$32/1000000*'4 classification'!H23/'FX rate'!$C9,"")</f>
        <v/>
      </c>
      <c r="AL23" s="1530" t="str">
        <f>IF(ISNUMBER(I23),'Cover Page'!$D$32/1000000*'4 classification'!I23/'FX rate'!$C9,"")</f>
        <v/>
      </c>
      <c r="AM23" s="1208" t="str">
        <f>IF(ISNUMBER(J23),'Cover Page'!$D$32/1000000*'4 classification'!J23/'FX rate'!$C9,"")</f>
        <v/>
      </c>
      <c r="AN23" s="1530" t="str">
        <f>IF(ISNUMBER(K23),'Cover Page'!$D$32/1000000*'4 classification'!K23/'FX rate'!$C9,"")</f>
        <v/>
      </c>
      <c r="AO23" s="1208" t="str">
        <f>IF(ISNUMBER(L23),'Cover Page'!$D$32/1000000*'4 classification'!L23/'FX rate'!$C9,"")</f>
        <v/>
      </c>
      <c r="AP23" s="1530" t="str">
        <f>IF(ISNUMBER(M23),'Cover Page'!$D$32/1000000*'4 classification'!M23/'FX rate'!$C9,"")</f>
        <v/>
      </c>
      <c r="AQ23" s="1208" t="str">
        <f>IF(ISNUMBER(N23),'Cover Page'!$D$32/1000000*'4 classification'!N23/'FX rate'!$C9,"")</f>
        <v/>
      </c>
      <c r="AR23" s="1530" t="str">
        <f>IF(ISNUMBER(O23),'Cover Page'!$D$32/1000000*'4 classification'!O23/'FX rate'!$C9,"")</f>
        <v/>
      </c>
      <c r="AS23" s="1208" t="str">
        <f>IF(ISNUMBER(P23),'Cover Page'!$D$32/1000000*'4 classification'!P23/'FX rate'!$C9,"")</f>
        <v/>
      </c>
      <c r="AT23" s="1530" t="str">
        <f>IF(ISNUMBER(Q23),'Cover Page'!$D$32/1000000*'4 classification'!Q23/'FX rate'!$C9,"")</f>
        <v/>
      </c>
      <c r="AU23" s="1532" t="str">
        <f>IF(ISNUMBER(R23),'Cover Page'!$D$32/1000000*'4 classification'!R23/'FX rate'!$C9,"")</f>
        <v/>
      </c>
      <c r="AV23" s="1528">
        <f>IF(ISNUMBER(S23),'Cover Page'!$D$32/1000000*'4 classification'!S23/'FX rate'!$C9,"")</f>
        <v>0</v>
      </c>
      <c r="AW23" s="1206">
        <f>IF(ISNUMBER(T23),'Cover Page'!$D$32/1000000*'4 classification'!T23/'FX rate'!$C9,"")</f>
        <v>0</v>
      </c>
      <c r="AX23" s="1040"/>
      <c r="AY23" s="1040"/>
      <c r="AZ23" s="1040"/>
      <c r="BH23" s="1180">
        <v>2004</v>
      </c>
      <c r="BI23" s="1261" t="str">
        <f>IF(ISNUMBER(C23),'Cover Page'!$D$32/1000000*C23/'FX rate'!$C$21,"")</f>
        <v/>
      </c>
      <c r="BJ23" s="1262" t="str">
        <f>IF(ISNUMBER(D23),'Cover Page'!$D$32/1000000*D23/'FX rate'!$C$21,"")</f>
        <v/>
      </c>
      <c r="BK23" s="1499" t="str">
        <f>IF(ISNUMBER(E23),'Cover Page'!$D$32/1000000*E23/'FX rate'!$C$21,"")</f>
        <v/>
      </c>
      <c r="BL23" s="1262" t="str">
        <f>IF(ISNUMBER(F23),'Cover Page'!$D$32/1000000*F23/'FX rate'!$C$21,"")</f>
        <v/>
      </c>
      <c r="BM23" s="1499" t="str">
        <f>IF(ISNUMBER(G23),'Cover Page'!$D$32/1000000*G23/'FX rate'!$C$21,"")</f>
        <v/>
      </c>
      <c r="BN23" s="1262" t="str">
        <f>IF(ISNUMBER(H23),'Cover Page'!$D$32/1000000*H23/'FX rate'!$C$21,"")</f>
        <v/>
      </c>
      <c r="BO23" s="1499" t="str">
        <f>IF(ISNUMBER(I23),'Cover Page'!$D$32/1000000*I23/'FX rate'!$C$21,"")</f>
        <v/>
      </c>
      <c r="BP23" s="1262" t="str">
        <f>IF(ISNUMBER(J23),'Cover Page'!$D$32/1000000*J23/'FX rate'!$C$21,"")</f>
        <v/>
      </c>
      <c r="BQ23" s="1499" t="str">
        <f>IF(ISNUMBER(K23),'Cover Page'!$D$32/1000000*K23/'FX rate'!$C$21,"")</f>
        <v/>
      </c>
      <c r="BR23" s="1262" t="str">
        <f>IF(ISNUMBER(L23),'Cover Page'!$D$32/1000000*L23/'FX rate'!$C$21,"")</f>
        <v/>
      </c>
      <c r="BS23" s="1499" t="str">
        <f>IF(ISNUMBER(M23),'Cover Page'!$D$32/1000000*M23/'FX rate'!$C$21,"")</f>
        <v/>
      </c>
      <c r="BT23" s="1262" t="str">
        <f>IF(ISNUMBER(N23),'Cover Page'!$D$32/1000000*N23/'FX rate'!$C$21,"")</f>
        <v/>
      </c>
      <c r="BU23" s="1499" t="str">
        <f>IF(ISNUMBER(O23),'Cover Page'!$D$32/1000000*O23/'FX rate'!$C$21,"")</f>
        <v/>
      </c>
      <c r="BV23" s="1262" t="str">
        <f>IF(ISNUMBER(P23),'Cover Page'!$D$32/1000000*P23/'FX rate'!$C$21,"")</f>
        <v/>
      </c>
      <c r="BW23" s="1499" t="str">
        <f>IF(ISNUMBER(Q23),'Cover Page'!$D$32/1000000*Q23/'FX rate'!$C$21,"")</f>
        <v/>
      </c>
      <c r="BX23" s="1500" t="str">
        <f>IF(ISNUMBER(R23),'Cover Page'!$D$32/1000000*R23/'FX rate'!$C$21,"")</f>
        <v/>
      </c>
      <c r="BY23" s="1497">
        <f>IF(ISNUMBER(S23),'Cover Page'!$D$32/1000000*S23/'FX rate'!$C$21,"")</f>
        <v>0</v>
      </c>
      <c r="BZ23" s="1260">
        <f>IF(ISNUMBER(T23),'Cover Page'!$D$32/1000000*T23/'FX rate'!$C$21,"")</f>
        <v>0</v>
      </c>
      <c r="CA23" s="1114"/>
      <c r="CB23" s="1114"/>
      <c r="CC23" s="1114"/>
    </row>
    <row r="24" spans="1:81" s="2" customFormat="1" ht="14.25" x14ac:dyDescent="0.2">
      <c r="A24" s="1478"/>
      <c r="B24" s="103">
        <v>2005</v>
      </c>
      <c r="C24" s="229"/>
      <c r="D24" s="154"/>
      <c r="E24" s="230"/>
      <c r="F24" s="154"/>
      <c r="G24" s="230"/>
      <c r="H24" s="154"/>
      <c r="I24" s="230"/>
      <c r="J24" s="154"/>
      <c r="K24" s="230"/>
      <c r="L24" s="154"/>
      <c r="M24" s="230"/>
      <c r="N24" s="154"/>
      <c r="O24" s="230"/>
      <c r="P24" s="154"/>
      <c r="Q24" s="230"/>
      <c r="R24" s="231"/>
      <c r="S24" s="721">
        <f t="shared" si="0"/>
        <v>0</v>
      </c>
      <c r="T24" s="707">
        <f t="shared" si="0"/>
        <v>0</v>
      </c>
      <c r="U24" s="704"/>
      <c r="AE24" s="1106">
        <v>2005</v>
      </c>
      <c r="AF24" s="1207" t="str">
        <f>IF(ISNUMBER(C24),'Cover Page'!$D$32/1000000*'4 classification'!C24/'FX rate'!$C10,"")</f>
        <v/>
      </c>
      <c r="AG24" s="1208" t="str">
        <f>IF(ISNUMBER(D24),'Cover Page'!$D$32/1000000*'4 classification'!D24/'FX rate'!$C10,"")</f>
        <v/>
      </c>
      <c r="AH24" s="1530" t="str">
        <f>IF(ISNUMBER(E24),'Cover Page'!$D$32/1000000*'4 classification'!E24/'FX rate'!$C10,"")</f>
        <v/>
      </c>
      <c r="AI24" s="1208" t="str">
        <f>IF(ISNUMBER(F24),'Cover Page'!$D$32/1000000*'4 classification'!F24/'FX rate'!$C10,"")</f>
        <v/>
      </c>
      <c r="AJ24" s="1530" t="str">
        <f>IF(ISNUMBER(G24),'Cover Page'!$D$32/1000000*'4 classification'!G24/'FX rate'!$C10,"")</f>
        <v/>
      </c>
      <c r="AK24" s="1208" t="str">
        <f>IF(ISNUMBER(H24),'Cover Page'!$D$32/1000000*'4 classification'!H24/'FX rate'!$C10,"")</f>
        <v/>
      </c>
      <c r="AL24" s="1530" t="str">
        <f>IF(ISNUMBER(I24),'Cover Page'!$D$32/1000000*'4 classification'!I24/'FX rate'!$C10,"")</f>
        <v/>
      </c>
      <c r="AM24" s="1208" t="str">
        <f>IF(ISNUMBER(J24),'Cover Page'!$D$32/1000000*'4 classification'!J24/'FX rate'!$C10,"")</f>
        <v/>
      </c>
      <c r="AN24" s="1530" t="str">
        <f>IF(ISNUMBER(K24),'Cover Page'!$D$32/1000000*'4 classification'!K24/'FX rate'!$C10,"")</f>
        <v/>
      </c>
      <c r="AO24" s="1208" t="str">
        <f>IF(ISNUMBER(L24),'Cover Page'!$D$32/1000000*'4 classification'!L24/'FX rate'!$C10,"")</f>
        <v/>
      </c>
      <c r="AP24" s="1530" t="str">
        <f>IF(ISNUMBER(M24),'Cover Page'!$D$32/1000000*'4 classification'!M24/'FX rate'!$C10,"")</f>
        <v/>
      </c>
      <c r="AQ24" s="1208" t="str">
        <f>IF(ISNUMBER(N24),'Cover Page'!$D$32/1000000*'4 classification'!N24/'FX rate'!$C10,"")</f>
        <v/>
      </c>
      <c r="AR24" s="1530" t="str">
        <f>IF(ISNUMBER(O24),'Cover Page'!$D$32/1000000*'4 classification'!O24/'FX rate'!$C10,"")</f>
        <v/>
      </c>
      <c r="AS24" s="1208" t="str">
        <f>IF(ISNUMBER(P24),'Cover Page'!$D$32/1000000*'4 classification'!P24/'FX rate'!$C10,"")</f>
        <v/>
      </c>
      <c r="AT24" s="1530" t="str">
        <f>IF(ISNUMBER(Q24),'Cover Page'!$D$32/1000000*'4 classification'!Q24/'FX rate'!$C10,"")</f>
        <v/>
      </c>
      <c r="AU24" s="1532" t="str">
        <f>IF(ISNUMBER(R24),'Cover Page'!$D$32/1000000*'4 classification'!R24/'FX rate'!$C10,"")</f>
        <v/>
      </c>
      <c r="AV24" s="1528">
        <f>IF(ISNUMBER(S24),'Cover Page'!$D$32/1000000*'4 classification'!S24/'FX rate'!$C10,"")</f>
        <v>0</v>
      </c>
      <c r="AW24" s="1206">
        <f>IF(ISNUMBER(T24),'Cover Page'!$D$32/1000000*'4 classification'!T24/'FX rate'!$C10,"")</f>
        <v>0</v>
      </c>
      <c r="AX24" s="1040"/>
      <c r="AY24" s="1040"/>
      <c r="AZ24" s="1040"/>
      <c r="BH24" s="1180">
        <v>2005</v>
      </c>
      <c r="BI24" s="1261" t="str">
        <f>IF(ISNUMBER(C24),'Cover Page'!$D$32/1000000*C24/'FX rate'!$C$21,"")</f>
        <v/>
      </c>
      <c r="BJ24" s="1262" t="str">
        <f>IF(ISNUMBER(D24),'Cover Page'!$D$32/1000000*D24/'FX rate'!$C$21,"")</f>
        <v/>
      </c>
      <c r="BK24" s="1499" t="str">
        <f>IF(ISNUMBER(E24),'Cover Page'!$D$32/1000000*E24/'FX rate'!$C$21,"")</f>
        <v/>
      </c>
      <c r="BL24" s="1262" t="str">
        <f>IF(ISNUMBER(F24),'Cover Page'!$D$32/1000000*F24/'FX rate'!$C$21,"")</f>
        <v/>
      </c>
      <c r="BM24" s="1499" t="str">
        <f>IF(ISNUMBER(G24),'Cover Page'!$D$32/1000000*G24/'FX rate'!$C$21,"")</f>
        <v/>
      </c>
      <c r="BN24" s="1262" t="str">
        <f>IF(ISNUMBER(H24),'Cover Page'!$D$32/1000000*H24/'FX rate'!$C$21,"")</f>
        <v/>
      </c>
      <c r="BO24" s="1499" t="str">
        <f>IF(ISNUMBER(I24),'Cover Page'!$D$32/1000000*I24/'FX rate'!$C$21,"")</f>
        <v/>
      </c>
      <c r="BP24" s="1262" t="str">
        <f>IF(ISNUMBER(J24),'Cover Page'!$D$32/1000000*J24/'FX rate'!$C$21,"")</f>
        <v/>
      </c>
      <c r="BQ24" s="1499" t="str">
        <f>IF(ISNUMBER(K24),'Cover Page'!$D$32/1000000*K24/'FX rate'!$C$21,"")</f>
        <v/>
      </c>
      <c r="BR24" s="1262" t="str">
        <f>IF(ISNUMBER(L24),'Cover Page'!$D$32/1000000*L24/'FX rate'!$C$21,"")</f>
        <v/>
      </c>
      <c r="BS24" s="1499" t="str">
        <f>IF(ISNUMBER(M24),'Cover Page'!$D$32/1000000*M24/'FX rate'!$C$21,"")</f>
        <v/>
      </c>
      <c r="BT24" s="1262" t="str">
        <f>IF(ISNUMBER(N24),'Cover Page'!$D$32/1000000*N24/'FX rate'!$C$21,"")</f>
        <v/>
      </c>
      <c r="BU24" s="1499" t="str">
        <f>IF(ISNUMBER(O24),'Cover Page'!$D$32/1000000*O24/'FX rate'!$C$21,"")</f>
        <v/>
      </c>
      <c r="BV24" s="1262" t="str">
        <f>IF(ISNUMBER(P24),'Cover Page'!$D$32/1000000*P24/'FX rate'!$C$21,"")</f>
        <v/>
      </c>
      <c r="BW24" s="1499" t="str">
        <f>IF(ISNUMBER(Q24),'Cover Page'!$D$32/1000000*Q24/'FX rate'!$C$21,"")</f>
        <v/>
      </c>
      <c r="BX24" s="1500" t="str">
        <f>IF(ISNUMBER(R24),'Cover Page'!$D$32/1000000*R24/'FX rate'!$C$21,"")</f>
        <v/>
      </c>
      <c r="BY24" s="1497">
        <f>IF(ISNUMBER(S24),'Cover Page'!$D$32/1000000*S24/'FX rate'!$C$21,"")</f>
        <v>0</v>
      </c>
      <c r="BZ24" s="1260">
        <f>IF(ISNUMBER(T24),'Cover Page'!$D$32/1000000*T24/'FX rate'!$C$21,"")</f>
        <v>0</v>
      </c>
      <c r="CA24" s="1114"/>
      <c r="CB24" s="1114"/>
      <c r="CC24" s="1114"/>
    </row>
    <row r="25" spans="1:81" s="2" customFormat="1" ht="14.25" x14ac:dyDescent="0.2">
      <c r="A25" s="1478"/>
      <c r="B25" s="103">
        <v>2006</v>
      </c>
      <c r="C25" s="229"/>
      <c r="D25" s="154"/>
      <c r="E25" s="230"/>
      <c r="F25" s="154"/>
      <c r="G25" s="230"/>
      <c r="H25" s="154"/>
      <c r="I25" s="230"/>
      <c r="J25" s="154"/>
      <c r="K25" s="230"/>
      <c r="L25" s="154"/>
      <c r="M25" s="230"/>
      <c r="N25" s="154"/>
      <c r="O25" s="230"/>
      <c r="P25" s="154"/>
      <c r="Q25" s="230"/>
      <c r="R25" s="231"/>
      <c r="S25" s="721">
        <f t="shared" si="0"/>
        <v>0</v>
      </c>
      <c r="T25" s="707">
        <f t="shared" si="0"/>
        <v>0</v>
      </c>
      <c r="U25" s="704"/>
      <c r="AE25" s="1106">
        <v>2006</v>
      </c>
      <c r="AF25" s="1207" t="str">
        <f>IF(ISNUMBER(C25),'Cover Page'!$D$32/1000000*'4 classification'!C25/'FX rate'!$C11,"")</f>
        <v/>
      </c>
      <c r="AG25" s="1208" t="str">
        <f>IF(ISNUMBER(D25),'Cover Page'!$D$32/1000000*'4 classification'!D25/'FX rate'!$C11,"")</f>
        <v/>
      </c>
      <c r="AH25" s="1530" t="str">
        <f>IF(ISNUMBER(E25),'Cover Page'!$D$32/1000000*'4 classification'!E25/'FX rate'!$C11,"")</f>
        <v/>
      </c>
      <c r="AI25" s="1208" t="str">
        <f>IF(ISNUMBER(F25),'Cover Page'!$D$32/1000000*'4 classification'!F25/'FX rate'!$C11,"")</f>
        <v/>
      </c>
      <c r="AJ25" s="1530" t="str">
        <f>IF(ISNUMBER(G25),'Cover Page'!$D$32/1000000*'4 classification'!G25/'FX rate'!$C11,"")</f>
        <v/>
      </c>
      <c r="AK25" s="1208" t="str">
        <f>IF(ISNUMBER(H25),'Cover Page'!$D$32/1000000*'4 classification'!H25/'FX rate'!$C11,"")</f>
        <v/>
      </c>
      <c r="AL25" s="1530" t="str">
        <f>IF(ISNUMBER(I25),'Cover Page'!$D$32/1000000*'4 classification'!I25/'FX rate'!$C11,"")</f>
        <v/>
      </c>
      <c r="AM25" s="1208" t="str">
        <f>IF(ISNUMBER(J25),'Cover Page'!$D$32/1000000*'4 classification'!J25/'FX rate'!$C11,"")</f>
        <v/>
      </c>
      <c r="AN25" s="1530" t="str">
        <f>IF(ISNUMBER(K25),'Cover Page'!$D$32/1000000*'4 classification'!K25/'FX rate'!$C11,"")</f>
        <v/>
      </c>
      <c r="AO25" s="1208" t="str">
        <f>IF(ISNUMBER(L25),'Cover Page'!$D$32/1000000*'4 classification'!L25/'FX rate'!$C11,"")</f>
        <v/>
      </c>
      <c r="AP25" s="1530" t="str">
        <f>IF(ISNUMBER(M25),'Cover Page'!$D$32/1000000*'4 classification'!M25/'FX rate'!$C11,"")</f>
        <v/>
      </c>
      <c r="AQ25" s="1208" t="str">
        <f>IF(ISNUMBER(N25),'Cover Page'!$D$32/1000000*'4 classification'!N25/'FX rate'!$C11,"")</f>
        <v/>
      </c>
      <c r="AR25" s="1530" t="str">
        <f>IF(ISNUMBER(O25),'Cover Page'!$D$32/1000000*'4 classification'!O25/'FX rate'!$C11,"")</f>
        <v/>
      </c>
      <c r="AS25" s="1208" t="str">
        <f>IF(ISNUMBER(P25),'Cover Page'!$D$32/1000000*'4 classification'!P25/'FX rate'!$C11,"")</f>
        <v/>
      </c>
      <c r="AT25" s="1530" t="str">
        <f>IF(ISNUMBER(Q25),'Cover Page'!$D$32/1000000*'4 classification'!Q25/'FX rate'!$C11,"")</f>
        <v/>
      </c>
      <c r="AU25" s="1532" t="str">
        <f>IF(ISNUMBER(R25),'Cover Page'!$D$32/1000000*'4 classification'!R25/'FX rate'!$C11,"")</f>
        <v/>
      </c>
      <c r="AV25" s="1528">
        <f>IF(ISNUMBER(S25),'Cover Page'!$D$32/1000000*'4 classification'!S25/'FX rate'!$C11,"")</f>
        <v>0</v>
      </c>
      <c r="AW25" s="1206">
        <f>IF(ISNUMBER(T25),'Cover Page'!$D$32/1000000*'4 classification'!T25/'FX rate'!$C11,"")</f>
        <v>0</v>
      </c>
      <c r="AX25" s="1040"/>
      <c r="AY25" s="1040"/>
      <c r="AZ25" s="1040"/>
      <c r="BH25" s="1180">
        <v>2006</v>
      </c>
      <c r="BI25" s="1261" t="str">
        <f>IF(ISNUMBER(C25),'Cover Page'!$D$32/1000000*C25/'FX rate'!$C$21,"")</f>
        <v/>
      </c>
      <c r="BJ25" s="1262" t="str">
        <f>IF(ISNUMBER(D25),'Cover Page'!$D$32/1000000*D25/'FX rate'!$C$21,"")</f>
        <v/>
      </c>
      <c r="BK25" s="1499" t="str">
        <f>IF(ISNUMBER(E25),'Cover Page'!$D$32/1000000*E25/'FX rate'!$C$21,"")</f>
        <v/>
      </c>
      <c r="BL25" s="1262" t="str">
        <f>IF(ISNUMBER(F25),'Cover Page'!$D$32/1000000*F25/'FX rate'!$C$21,"")</f>
        <v/>
      </c>
      <c r="BM25" s="1499" t="str">
        <f>IF(ISNUMBER(G25),'Cover Page'!$D$32/1000000*G25/'FX rate'!$C$21,"")</f>
        <v/>
      </c>
      <c r="BN25" s="1262" t="str">
        <f>IF(ISNUMBER(H25),'Cover Page'!$D$32/1000000*H25/'FX rate'!$C$21,"")</f>
        <v/>
      </c>
      <c r="BO25" s="1499" t="str">
        <f>IF(ISNUMBER(I25),'Cover Page'!$D$32/1000000*I25/'FX rate'!$C$21,"")</f>
        <v/>
      </c>
      <c r="BP25" s="1262" t="str">
        <f>IF(ISNUMBER(J25),'Cover Page'!$D$32/1000000*J25/'FX rate'!$C$21,"")</f>
        <v/>
      </c>
      <c r="BQ25" s="1499" t="str">
        <f>IF(ISNUMBER(K25),'Cover Page'!$D$32/1000000*K25/'FX rate'!$C$21,"")</f>
        <v/>
      </c>
      <c r="BR25" s="1262" t="str">
        <f>IF(ISNUMBER(L25),'Cover Page'!$D$32/1000000*L25/'FX rate'!$C$21,"")</f>
        <v/>
      </c>
      <c r="BS25" s="1499" t="str">
        <f>IF(ISNUMBER(M25),'Cover Page'!$D$32/1000000*M25/'FX rate'!$C$21,"")</f>
        <v/>
      </c>
      <c r="BT25" s="1262" t="str">
        <f>IF(ISNUMBER(N25),'Cover Page'!$D$32/1000000*N25/'FX rate'!$C$21,"")</f>
        <v/>
      </c>
      <c r="BU25" s="1499" t="str">
        <f>IF(ISNUMBER(O25),'Cover Page'!$D$32/1000000*O25/'FX rate'!$C$21,"")</f>
        <v/>
      </c>
      <c r="BV25" s="1262" t="str">
        <f>IF(ISNUMBER(P25),'Cover Page'!$D$32/1000000*P25/'FX rate'!$C$21,"")</f>
        <v/>
      </c>
      <c r="BW25" s="1499" t="str">
        <f>IF(ISNUMBER(Q25),'Cover Page'!$D$32/1000000*Q25/'FX rate'!$C$21,"")</f>
        <v/>
      </c>
      <c r="BX25" s="1500" t="str">
        <f>IF(ISNUMBER(R25),'Cover Page'!$D$32/1000000*R25/'FX rate'!$C$21,"")</f>
        <v/>
      </c>
      <c r="BY25" s="1497">
        <f>IF(ISNUMBER(S25),'Cover Page'!$D$32/1000000*S25/'FX rate'!$C$21,"")</f>
        <v>0</v>
      </c>
      <c r="BZ25" s="1260">
        <f>IF(ISNUMBER(T25),'Cover Page'!$D$32/1000000*T25/'FX rate'!$C$21,"")</f>
        <v>0</v>
      </c>
      <c r="CA25" s="1114"/>
      <c r="CB25" s="1114"/>
      <c r="CC25" s="1114"/>
    </row>
    <row r="26" spans="1:81" s="2" customFormat="1" ht="14.25" x14ac:dyDescent="0.2">
      <c r="A26" s="1478"/>
      <c r="B26" s="103">
        <v>2007</v>
      </c>
      <c r="C26" s="229"/>
      <c r="D26" s="154"/>
      <c r="E26" s="230"/>
      <c r="F26" s="154"/>
      <c r="G26" s="230"/>
      <c r="H26" s="154"/>
      <c r="I26" s="230"/>
      <c r="J26" s="154"/>
      <c r="K26" s="230"/>
      <c r="L26" s="154"/>
      <c r="M26" s="230"/>
      <c r="N26" s="154"/>
      <c r="O26" s="230"/>
      <c r="P26" s="154"/>
      <c r="Q26" s="230"/>
      <c r="R26" s="231"/>
      <c r="S26" s="721">
        <f t="shared" si="0"/>
        <v>0</v>
      </c>
      <c r="T26" s="707">
        <f t="shared" si="0"/>
        <v>0</v>
      </c>
      <c r="U26" s="704"/>
      <c r="AE26" s="1106">
        <v>2007</v>
      </c>
      <c r="AF26" s="1207" t="str">
        <f>IF(ISNUMBER(C26),'Cover Page'!$D$32/1000000*'4 classification'!C26/'FX rate'!$C12,"")</f>
        <v/>
      </c>
      <c r="AG26" s="1208" t="str">
        <f>IF(ISNUMBER(D26),'Cover Page'!$D$32/1000000*'4 classification'!D26/'FX rate'!$C12,"")</f>
        <v/>
      </c>
      <c r="AH26" s="1530" t="str">
        <f>IF(ISNUMBER(E26),'Cover Page'!$D$32/1000000*'4 classification'!E26/'FX rate'!$C12,"")</f>
        <v/>
      </c>
      <c r="AI26" s="1208" t="str">
        <f>IF(ISNUMBER(F26),'Cover Page'!$D$32/1000000*'4 classification'!F26/'FX rate'!$C12,"")</f>
        <v/>
      </c>
      <c r="AJ26" s="1530" t="str">
        <f>IF(ISNUMBER(G26),'Cover Page'!$D$32/1000000*'4 classification'!G26/'FX rate'!$C12,"")</f>
        <v/>
      </c>
      <c r="AK26" s="1208" t="str">
        <f>IF(ISNUMBER(H26),'Cover Page'!$D$32/1000000*'4 classification'!H26/'FX rate'!$C12,"")</f>
        <v/>
      </c>
      <c r="AL26" s="1530" t="str">
        <f>IF(ISNUMBER(I26),'Cover Page'!$D$32/1000000*'4 classification'!I26/'FX rate'!$C12,"")</f>
        <v/>
      </c>
      <c r="AM26" s="1208" t="str">
        <f>IF(ISNUMBER(J26),'Cover Page'!$D$32/1000000*'4 classification'!J26/'FX rate'!$C12,"")</f>
        <v/>
      </c>
      <c r="AN26" s="1530" t="str">
        <f>IF(ISNUMBER(K26),'Cover Page'!$D$32/1000000*'4 classification'!K26/'FX rate'!$C12,"")</f>
        <v/>
      </c>
      <c r="AO26" s="1208" t="str">
        <f>IF(ISNUMBER(L26),'Cover Page'!$D$32/1000000*'4 classification'!L26/'FX rate'!$C12,"")</f>
        <v/>
      </c>
      <c r="AP26" s="1530" t="str">
        <f>IF(ISNUMBER(M26),'Cover Page'!$D$32/1000000*'4 classification'!M26/'FX rate'!$C12,"")</f>
        <v/>
      </c>
      <c r="AQ26" s="1208" t="str">
        <f>IF(ISNUMBER(N26),'Cover Page'!$D$32/1000000*'4 classification'!N26/'FX rate'!$C12,"")</f>
        <v/>
      </c>
      <c r="AR26" s="1530" t="str">
        <f>IF(ISNUMBER(O26),'Cover Page'!$D$32/1000000*'4 classification'!O26/'FX rate'!$C12,"")</f>
        <v/>
      </c>
      <c r="AS26" s="1208" t="str">
        <f>IF(ISNUMBER(P26),'Cover Page'!$D$32/1000000*'4 classification'!P26/'FX rate'!$C12,"")</f>
        <v/>
      </c>
      <c r="AT26" s="1530" t="str">
        <f>IF(ISNUMBER(Q26),'Cover Page'!$D$32/1000000*'4 classification'!Q26/'FX rate'!$C12,"")</f>
        <v/>
      </c>
      <c r="AU26" s="1532" t="str">
        <f>IF(ISNUMBER(R26),'Cover Page'!$D$32/1000000*'4 classification'!R26/'FX rate'!$C12,"")</f>
        <v/>
      </c>
      <c r="AV26" s="1528">
        <f>IF(ISNUMBER(S26),'Cover Page'!$D$32/1000000*'4 classification'!S26/'FX rate'!$C12,"")</f>
        <v>0</v>
      </c>
      <c r="AW26" s="1206">
        <f>IF(ISNUMBER(T26),'Cover Page'!$D$32/1000000*'4 classification'!T26/'FX rate'!$C12,"")</f>
        <v>0</v>
      </c>
      <c r="AX26" s="1040"/>
      <c r="AY26" s="1040"/>
      <c r="AZ26" s="1040"/>
      <c r="BH26" s="1180">
        <v>2007</v>
      </c>
      <c r="BI26" s="1261" t="str">
        <f>IF(ISNUMBER(C26),'Cover Page'!$D$32/1000000*C26/'FX rate'!$C$21,"")</f>
        <v/>
      </c>
      <c r="BJ26" s="1262" t="str">
        <f>IF(ISNUMBER(D26),'Cover Page'!$D$32/1000000*D26/'FX rate'!$C$21,"")</f>
        <v/>
      </c>
      <c r="BK26" s="1499" t="str">
        <f>IF(ISNUMBER(E26),'Cover Page'!$D$32/1000000*E26/'FX rate'!$C$21,"")</f>
        <v/>
      </c>
      <c r="BL26" s="1262" t="str">
        <f>IF(ISNUMBER(F26),'Cover Page'!$D$32/1000000*F26/'FX rate'!$C$21,"")</f>
        <v/>
      </c>
      <c r="BM26" s="1499" t="str">
        <f>IF(ISNUMBER(G26),'Cover Page'!$D$32/1000000*G26/'FX rate'!$C$21,"")</f>
        <v/>
      </c>
      <c r="BN26" s="1262" t="str">
        <f>IF(ISNUMBER(H26),'Cover Page'!$D$32/1000000*H26/'FX rate'!$C$21,"")</f>
        <v/>
      </c>
      <c r="BO26" s="1499" t="str">
        <f>IF(ISNUMBER(I26),'Cover Page'!$D$32/1000000*I26/'FX rate'!$C$21,"")</f>
        <v/>
      </c>
      <c r="BP26" s="1262" t="str">
        <f>IF(ISNUMBER(J26),'Cover Page'!$D$32/1000000*J26/'FX rate'!$C$21,"")</f>
        <v/>
      </c>
      <c r="BQ26" s="1499" t="str">
        <f>IF(ISNUMBER(K26),'Cover Page'!$D$32/1000000*K26/'FX rate'!$C$21,"")</f>
        <v/>
      </c>
      <c r="BR26" s="1262" t="str">
        <f>IF(ISNUMBER(L26),'Cover Page'!$D$32/1000000*L26/'FX rate'!$C$21,"")</f>
        <v/>
      </c>
      <c r="BS26" s="1499" t="str">
        <f>IF(ISNUMBER(M26),'Cover Page'!$D$32/1000000*M26/'FX rate'!$C$21,"")</f>
        <v/>
      </c>
      <c r="BT26" s="1262" t="str">
        <f>IF(ISNUMBER(N26),'Cover Page'!$D$32/1000000*N26/'FX rate'!$C$21,"")</f>
        <v/>
      </c>
      <c r="BU26" s="1499" t="str">
        <f>IF(ISNUMBER(O26),'Cover Page'!$D$32/1000000*O26/'FX rate'!$C$21,"")</f>
        <v/>
      </c>
      <c r="BV26" s="1262" t="str">
        <f>IF(ISNUMBER(P26),'Cover Page'!$D$32/1000000*P26/'FX rate'!$C$21,"")</f>
        <v/>
      </c>
      <c r="BW26" s="1499" t="str">
        <f>IF(ISNUMBER(Q26),'Cover Page'!$D$32/1000000*Q26/'FX rate'!$C$21,"")</f>
        <v/>
      </c>
      <c r="BX26" s="1500" t="str">
        <f>IF(ISNUMBER(R26),'Cover Page'!$D$32/1000000*R26/'FX rate'!$C$21,"")</f>
        <v/>
      </c>
      <c r="BY26" s="1497">
        <f>IF(ISNUMBER(S26),'Cover Page'!$D$32/1000000*S26/'FX rate'!$C$21,"")</f>
        <v>0</v>
      </c>
      <c r="BZ26" s="1260">
        <f>IF(ISNUMBER(T26),'Cover Page'!$D$32/1000000*T26/'FX rate'!$C$21,"")</f>
        <v>0</v>
      </c>
      <c r="CA26" s="1114"/>
      <c r="CB26" s="1114"/>
      <c r="CC26" s="1114"/>
    </row>
    <row r="27" spans="1:81" s="2" customFormat="1" ht="14.25" x14ac:dyDescent="0.2">
      <c r="A27" s="1478"/>
      <c r="B27" s="103">
        <v>2008</v>
      </c>
      <c r="C27" s="229"/>
      <c r="D27" s="154"/>
      <c r="E27" s="230"/>
      <c r="F27" s="154"/>
      <c r="G27" s="230"/>
      <c r="H27" s="154"/>
      <c r="I27" s="230"/>
      <c r="J27" s="154"/>
      <c r="K27" s="230"/>
      <c r="L27" s="154"/>
      <c r="M27" s="230"/>
      <c r="N27" s="154"/>
      <c r="O27" s="230"/>
      <c r="P27" s="154"/>
      <c r="Q27" s="230"/>
      <c r="R27" s="231"/>
      <c r="S27" s="721">
        <f t="shared" si="0"/>
        <v>0</v>
      </c>
      <c r="T27" s="707">
        <f t="shared" si="0"/>
        <v>0</v>
      </c>
      <c r="U27" s="704"/>
      <c r="AE27" s="1106">
        <v>2008</v>
      </c>
      <c r="AF27" s="1207" t="str">
        <f>IF(ISNUMBER(C27),'Cover Page'!$D$32/1000000*'4 classification'!C27/'FX rate'!$C13,"")</f>
        <v/>
      </c>
      <c r="AG27" s="1208" t="str">
        <f>IF(ISNUMBER(D27),'Cover Page'!$D$32/1000000*'4 classification'!D27/'FX rate'!$C13,"")</f>
        <v/>
      </c>
      <c r="AH27" s="1530" t="str">
        <f>IF(ISNUMBER(E27),'Cover Page'!$D$32/1000000*'4 classification'!E27/'FX rate'!$C13,"")</f>
        <v/>
      </c>
      <c r="AI27" s="1208" t="str">
        <f>IF(ISNUMBER(F27),'Cover Page'!$D$32/1000000*'4 classification'!F27/'FX rate'!$C13,"")</f>
        <v/>
      </c>
      <c r="AJ27" s="1530" t="str">
        <f>IF(ISNUMBER(G27),'Cover Page'!$D$32/1000000*'4 classification'!G27/'FX rate'!$C13,"")</f>
        <v/>
      </c>
      <c r="AK27" s="1208" t="str">
        <f>IF(ISNUMBER(H27),'Cover Page'!$D$32/1000000*'4 classification'!H27/'FX rate'!$C13,"")</f>
        <v/>
      </c>
      <c r="AL27" s="1530" t="str">
        <f>IF(ISNUMBER(I27),'Cover Page'!$D$32/1000000*'4 classification'!I27/'FX rate'!$C13,"")</f>
        <v/>
      </c>
      <c r="AM27" s="1208" t="str">
        <f>IF(ISNUMBER(J27),'Cover Page'!$D$32/1000000*'4 classification'!J27/'FX rate'!$C13,"")</f>
        <v/>
      </c>
      <c r="AN27" s="1530" t="str">
        <f>IF(ISNUMBER(K27),'Cover Page'!$D$32/1000000*'4 classification'!K27/'FX rate'!$C13,"")</f>
        <v/>
      </c>
      <c r="AO27" s="1208" t="str">
        <f>IF(ISNUMBER(L27),'Cover Page'!$D$32/1000000*'4 classification'!L27/'FX rate'!$C13,"")</f>
        <v/>
      </c>
      <c r="AP27" s="1530" t="str">
        <f>IF(ISNUMBER(M27),'Cover Page'!$D$32/1000000*'4 classification'!M27/'FX rate'!$C13,"")</f>
        <v/>
      </c>
      <c r="AQ27" s="1208" t="str">
        <f>IF(ISNUMBER(N27),'Cover Page'!$D$32/1000000*'4 classification'!N27/'FX rate'!$C13,"")</f>
        <v/>
      </c>
      <c r="AR27" s="1530" t="str">
        <f>IF(ISNUMBER(O27),'Cover Page'!$D$32/1000000*'4 classification'!O27/'FX rate'!$C13,"")</f>
        <v/>
      </c>
      <c r="AS27" s="1208" t="str">
        <f>IF(ISNUMBER(P27),'Cover Page'!$D$32/1000000*'4 classification'!P27/'FX rate'!$C13,"")</f>
        <v/>
      </c>
      <c r="AT27" s="1530" t="str">
        <f>IF(ISNUMBER(Q27),'Cover Page'!$D$32/1000000*'4 classification'!Q27/'FX rate'!$C13,"")</f>
        <v/>
      </c>
      <c r="AU27" s="1532" t="str">
        <f>IF(ISNUMBER(R27),'Cover Page'!$D$32/1000000*'4 classification'!R27/'FX rate'!$C13,"")</f>
        <v/>
      </c>
      <c r="AV27" s="1528">
        <f>IF(ISNUMBER(S27),'Cover Page'!$D$32/1000000*'4 classification'!S27/'FX rate'!$C13,"")</f>
        <v>0</v>
      </c>
      <c r="AW27" s="1206">
        <f>IF(ISNUMBER(T27),'Cover Page'!$D$32/1000000*'4 classification'!T27/'FX rate'!$C13,"")</f>
        <v>0</v>
      </c>
      <c r="AX27" s="1040"/>
      <c r="AY27" s="1040"/>
      <c r="AZ27" s="1040"/>
      <c r="BH27" s="1180">
        <v>2008</v>
      </c>
      <c r="BI27" s="1261" t="str">
        <f>IF(ISNUMBER(C27),'Cover Page'!$D$32/1000000*C27/'FX rate'!$C$21,"")</f>
        <v/>
      </c>
      <c r="BJ27" s="1262" t="str">
        <f>IF(ISNUMBER(D27),'Cover Page'!$D$32/1000000*D27/'FX rate'!$C$21,"")</f>
        <v/>
      </c>
      <c r="BK27" s="1499" t="str">
        <f>IF(ISNUMBER(E27),'Cover Page'!$D$32/1000000*E27/'FX rate'!$C$21,"")</f>
        <v/>
      </c>
      <c r="BL27" s="1262" t="str">
        <f>IF(ISNUMBER(F27),'Cover Page'!$D$32/1000000*F27/'FX rate'!$C$21,"")</f>
        <v/>
      </c>
      <c r="BM27" s="1499" t="str">
        <f>IF(ISNUMBER(G27),'Cover Page'!$D$32/1000000*G27/'FX rate'!$C$21,"")</f>
        <v/>
      </c>
      <c r="BN27" s="1262" t="str">
        <f>IF(ISNUMBER(H27),'Cover Page'!$D$32/1000000*H27/'FX rate'!$C$21,"")</f>
        <v/>
      </c>
      <c r="BO27" s="1499" t="str">
        <f>IF(ISNUMBER(I27),'Cover Page'!$D$32/1000000*I27/'FX rate'!$C$21,"")</f>
        <v/>
      </c>
      <c r="BP27" s="1262" t="str">
        <f>IF(ISNUMBER(J27),'Cover Page'!$D$32/1000000*J27/'FX rate'!$C$21,"")</f>
        <v/>
      </c>
      <c r="BQ27" s="1499" t="str">
        <f>IF(ISNUMBER(K27),'Cover Page'!$D$32/1000000*K27/'FX rate'!$C$21,"")</f>
        <v/>
      </c>
      <c r="BR27" s="1262" t="str">
        <f>IF(ISNUMBER(L27),'Cover Page'!$D$32/1000000*L27/'FX rate'!$C$21,"")</f>
        <v/>
      </c>
      <c r="BS27" s="1499" t="str">
        <f>IF(ISNUMBER(M27),'Cover Page'!$D$32/1000000*M27/'FX rate'!$C$21,"")</f>
        <v/>
      </c>
      <c r="BT27" s="1262" t="str">
        <f>IF(ISNUMBER(N27),'Cover Page'!$D$32/1000000*N27/'FX rate'!$C$21,"")</f>
        <v/>
      </c>
      <c r="BU27" s="1499" t="str">
        <f>IF(ISNUMBER(O27),'Cover Page'!$D$32/1000000*O27/'FX rate'!$C$21,"")</f>
        <v/>
      </c>
      <c r="BV27" s="1262" t="str">
        <f>IF(ISNUMBER(P27),'Cover Page'!$D$32/1000000*P27/'FX rate'!$C$21,"")</f>
        <v/>
      </c>
      <c r="BW27" s="1499" t="str">
        <f>IF(ISNUMBER(Q27),'Cover Page'!$D$32/1000000*Q27/'FX rate'!$C$21,"")</f>
        <v/>
      </c>
      <c r="BX27" s="1500" t="str">
        <f>IF(ISNUMBER(R27),'Cover Page'!$D$32/1000000*R27/'FX rate'!$C$21,"")</f>
        <v/>
      </c>
      <c r="BY27" s="1497">
        <f>IF(ISNUMBER(S27),'Cover Page'!$D$32/1000000*S27/'FX rate'!$C$21,"")</f>
        <v>0</v>
      </c>
      <c r="BZ27" s="1260">
        <f>IF(ISNUMBER(T27),'Cover Page'!$D$32/1000000*T27/'FX rate'!$C$21,"")</f>
        <v>0</v>
      </c>
      <c r="CA27" s="1114"/>
      <c r="CB27" s="1114"/>
      <c r="CC27" s="1114"/>
    </row>
    <row r="28" spans="1:81" s="2" customFormat="1" ht="14.25" x14ac:dyDescent="0.2">
      <c r="A28" s="1478"/>
      <c r="B28" s="103">
        <v>2009</v>
      </c>
      <c r="C28" s="229"/>
      <c r="D28" s="154"/>
      <c r="E28" s="230"/>
      <c r="F28" s="154"/>
      <c r="G28" s="230"/>
      <c r="H28" s="154"/>
      <c r="I28" s="230"/>
      <c r="J28" s="154"/>
      <c r="K28" s="230"/>
      <c r="L28" s="154"/>
      <c r="M28" s="230"/>
      <c r="N28" s="154"/>
      <c r="O28" s="230"/>
      <c r="P28" s="154"/>
      <c r="Q28" s="230"/>
      <c r="R28" s="231"/>
      <c r="S28" s="721">
        <f t="shared" si="0"/>
        <v>0</v>
      </c>
      <c r="T28" s="707">
        <f t="shared" si="0"/>
        <v>0</v>
      </c>
      <c r="U28" s="704"/>
      <c r="AE28" s="1106">
        <v>2009</v>
      </c>
      <c r="AF28" s="1207" t="str">
        <f>IF(ISNUMBER(C28),'Cover Page'!$D$32/1000000*'4 classification'!C28/'FX rate'!$C14,"")</f>
        <v/>
      </c>
      <c r="AG28" s="1208" t="str">
        <f>IF(ISNUMBER(D28),'Cover Page'!$D$32/1000000*'4 classification'!D28/'FX rate'!$C14,"")</f>
        <v/>
      </c>
      <c r="AH28" s="1530" t="str">
        <f>IF(ISNUMBER(E28),'Cover Page'!$D$32/1000000*'4 classification'!E28/'FX rate'!$C14,"")</f>
        <v/>
      </c>
      <c r="AI28" s="1208" t="str">
        <f>IF(ISNUMBER(F28),'Cover Page'!$D$32/1000000*'4 classification'!F28/'FX rate'!$C14,"")</f>
        <v/>
      </c>
      <c r="AJ28" s="1530" t="str">
        <f>IF(ISNUMBER(G28),'Cover Page'!$D$32/1000000*'4 classification'!G28/'FX rate'!$C14,"")</f>
        <v/>
      </c>
      <c r="AK28" s="1208" t="str">
        <f>IF(ISNUMBER(H28),'Cover Page'!$D$32/1000000*'4 classification'!H28/'FX rate'!$C14,"")</f>
        <v/>
      </c>
      <c r="AL28" s="1530" t="str">
        <f>IF(ISNUMBER(I28),'Cover Page'!$D$32/1000000*'4 classification'!I28/'FX rate'!$C14,"")</f>
        <v/>
      </c>
      <c r="AM28" s="1208" t="str">
        <f>IF(ISNUMBER(J28),'Cover Page'!$D$32/1000000*'4 classification'!J28/'FX rate'!$C14,"")</f>
        <v/>
      </c>
      <c r="AN28" s="1530" t="str">
        <f>IF(ISNUMBER(K28),'Cover Page'!$D$32/1000000*'4 classification'!K28/'FX rate'!$C14,"")</f>
        <v/>
      </c>
      <c r="AO28" s="1208" t="str">
        <f>IF(ISNUMBER(L28),'Cover Page'!$D$32/1000000*'4 classification'!L28/'FX rate'!$C14,"")</f>
        <v/>
      </c>
      <c r="AP28" s="1530" t="str">
        <f>IF(ISNUMBER(M28),'Cover Page'!$D$32/1000000*'4 classification'!M28/'FX rate'!$C14,"")</f>
        <v/>
      </c>
      <c r="AQ28" s="1208" t="str">
        <f>IF(ISNUMBER(N28),'Cover Page'!$D$32/1000000*'4 classification'!N28/'FX rate'!$C14,"")</f>
        <v/>
      </c>
      <c r="AR28" s="1530" t="str">
        <f>IF(ISNUMBER(O28),'Cover Page'!$D$32/1000000*'4 classification'!O28/'FX rate'!$C14,"")</f>
        <v/>
      </c>
      <c r="AS28" s="1208" t="str">
        <f>IF(ISNUMBER(P28),'Cover Page'!$D$32/1000000*'4 classification'!P28/'FX rate'!$C14,"")</f>
        <v/>
      </c>
      <c r="AT28" s="1530" t="str">
        <f>IF(ISNUMBER(Q28),'Cover Page'!$D$32/1000000*'4 classification'!Q28/'FX rate'!$C14,"")</f>
        <v/>
      </c>
      <c r="AU28" s="1532" t="str">
        <f>IF(ISNUMBER(R28),'Cover Page'!$D$32/1000000*'4 classification'!R28/'FX rate'!$C14,"")</f>
        <v/>
      </c>
      <c r="AV28" s="1528">
        <f>IF(ISNUMBER(S28),'Cover Page'!$D$32/1000000*'4 classification'!S28/'FX rate'!$C14,"")</f>
        <v>0</v>
      </c>
      <c r="AW28" s="1206">
        <f>IF(ISNUMBER(T28),'Cover Page'!$D$32/1000000*'4 classification'!T28/'FX rate'!$C14,"")</f>
        <v>0</v>
      </c>
      <c r="AX28" s="1040"/>
      <c r="AY28" s="1040"/>
      <c r="AZ28" s="1040"/>
      <c r="BH28" s="1180">
        <v>2009</v>
      </c>
      <c r="BI28" s="1261" t="str">
        <f>IF(ISNUMBER(C28),'Cover Page'!$D$32/1000000*C28/'FX rate'!$C$21,"")</f>
        <v/>
      </c>
      <c r="BJ28" s="1262" t="str">
        <f>IF(ISNUMBER(D28),'Cover Page'!$D$32/1000000*D28/'FX rate'!$C$21,"")</f>
        <v/>
      </c>
      <c r="BK28" s="1499" t="str">
        <f>IF(ISNUMBER(E28),'Cover Page'!$D$32/1000000*E28/'FX rate'!$C$21,"")</f>
        <v/>
      </c>
      <c r="BL28" s="1262" t="str">
        <f>IF(ISNUMBER(F28),'Cover Page'!$D$32/1000000*F28/'FX rate'!$C$21,"")</f>
        <v/>
      </c>
      <c r="BM28" s="1499" t="str">
        <f>IF(ISNUMBER(G28),'Cover Page'!$D$32/1000000*G28/'FX rate'!$C$21,"")</f>
        <v/>
      </c>
      <c r="BN28" s="1262" t="str">
        <f>IF(ISNUMBER(H28),'Cover Page'!$D$32/1000000*H28/'FX rate'!$C$21,"")</f>
        <v/>
      </c>
      <c r="BO28" s="1499" t="str">
        <f>IF(ISNUMBER(I28),'Cover Page'!$D$32/1000000*I28/'FX rate'!$C$21,"")</f>
        <v/>
      </c>
      <c r="BP28" s="1262" t="str">
        <f>IF(ISNUMBER(J28),'Cover Page'!$D$32/1000000*J28/'FX rate'!$C$21,"")</f>
        <v/>
      </c>
      <c r="BQ28" s="1499" t="str">
        <f>IF(ISNUMBER(K28),'Cover Page'!$D$32/1000000*K28/'FX rate'!$C$21,"")</f>
        <v/>
      </c>
      <c r="BR28" s="1262" t="str">
        <f>IF(ISNUMBER(L28),'Cover Page'!$D$32/1000000*L28/'FX rate'!$C$21,"")</f>
        <v/>
      </c>
      <c r="BS28" s="1499" t="str">
        <f>IF(ISNUMBER(M28),'Cover Page'!$D$32/1000000*M28/'FX rate'!$C$21,"")</f>
        <v/>
      </c>
      <c r="BT28" s="1262" t="str">
        <f>IF(ISNUMBER(N28),'Cover Page'!$D$32/1000000*N28/'FX rate'!$C$21,"")</f>
        <v/>
      </c>
      <c r="BU28" s="1499" t="str">
        <f>IF(ISNUMBER(O28),'Cover Page'!$D$32/1000000*O28/'FX rate'!$C$21,"")</f>
        <v/>
      </c>
      <c r="BV28" s="1262" t="str">
        <f>IF(ISNUMBER(P28),'Cover Page'!$D$32/1000000*P28/'FX rate'!$C$21,"")</f>
        <v/>
      </c>
      <c r="BW28" s="1499" t="str">
        <f>IF(ISNUMBER(Q28),'Cover Page'!$D$32/1000000*Q28/'FX rate'!$C$21,"")</f>
        <v/>
      </c>
      <c r="BX28" s="1500" t="str">
        <f>IF(ISNUMBER(R28),'Cover Page'!$D$32/1000000*R28/'FX rate'!$C$21,"")</f>
        <v/>
      </c>
      <c r="BY28" s="1497">
        <f>IF(ISNUMBER(S28),'Cover Page'!$D$32/1000000*S28/'FX rate'!$C$21,"")</f>
        <v>0</v>
      </c>
      <c r="BZ28" s="1260">
        <f>IF(ISNUMBER(T28),'Cover Page'!$D$32/1000000*T28/'FX rate'!$C$21,"")</f>
        <v>0</v>
      </c>
      <c r="CA28" s="1114"/>
      <c r="CB28" s="1114"/>
      <c r="CC28" s="1114"/>
    </row>
    <row r="29" spans="1:81" s="2" customFormat="1" ht="14.25" x14ac:dyDescent="0.2">
      <c r="A29" s="1478"/>
      <c r="B29" s="103">
        <v>2010</v>
      </c>
      <c r="C29" s="229"/>
      <c r="D29" s="154"/>
      <c r="E29" s="230"/>
      <c r="F29" s="154"/>
      <c r="G29" s="230"/>
      <c r="H29" s="154"/>
      <c r="I29" s="230"/>
      <c r="J29" s="154"/>
      <c r="K29" s="230"/>
      <c r="L29" s="154"/>
      <c r="M29" s="230"/>
      <c r="N29" s="154"/>
      <c r="O29" s="230"/>
      <c r="P29" s="154"/>
      <c r="Q29" s="230"/>
      <c r="R29" s="231"/>
      <c r="S29" s="721">
        <f t="shared" si="0"/>
        <v>0</v>
      </c>
      <c r="T29" s="707">
        <f t="shared" si="0"/>
        <v>0</v>
      </c>
      <c r="U29" s="704"/>
      <c r="AE29" s="1106">
        <v>2010</v>
      </c>
      <c r="AF29" s="1207" t="str">
        <f>IF(ISNUMBER(C29),'Cover Page'!$D$32/1000000*'4 classification'!C29/'FX rate'!$C15,"")</f>
        <v/>
      </c>
      <c r="AG29" s="1208" t="str">
        <f>IF(ISNUMBER(D29),'Cover Page'!$D$32/1000000*'4 classification'!D29/'FX rate'!$C15,"")</f>
        <v/>
      </c>
      <c r="AH29" s="1530" t="str">
        <f>IF(ISNUMBER(E29),'Cover Page'!$D$32/1000000*'4 classification'!E29/'FX rate'!$C15,"")</f>
        <v/>
      </c>
      <c r="AI29" s="1208" t="str">
        <f>IF(ISNUMBER(F29),'Cover Page'!$D$32/1000000*'4 classification'!F29/'FX rate'!$C15,"")</f>
        <v/>
      </c>
      <c r="AJ29" s="1530" t="str">
        <f>IF(ISNUMBER(G29),'Cover Page'!$D$32/1000000*'4 classification'!G29/'FX rate'!$C15,"")</f>
        <v/>
      </c>
      <c r="AK29" s="1208" t="str">
        <f>IF(ISNUMBER(H29),'Cover Page'!$D$32/1000000*'4 classification'!H29/'FX rate'!$C15,"")</f>
        <v/>
      </c>
      <c r="AL29" s="1530" t="str">
        <f>IF(ISNUMBER(I29),'Cover Page'!$D$32/1000000*'4 classification'!I29/'FX rate'!$C15,"")</f>
        <v/>
      </c>
      <c r="AM29" s="1208" t="str">
        <f>IF(ISNUMBER(J29),'Cover Page'!$D$32/1000000*'4 classification'!J29/'FX rate'!$C15,"")</f>
        <v/>
      </c>
      <c r="AN29" s="1530" t="str">
        <f>IF(ISNUMBER(K29),'Cover Page'!$D$32/1000000*'4 classification'!K29/'FX rate'!$C15,"")</f>
        <v/>
      </c>
      <c r="AO29" s="1208" t="str">
        <f>IF(ISNUMBER(L29),'Cover Page'!$D$32/1000000*'4 classification'!L29/'FX rate'!$C15,"")</f>
        <v/>
      </c>
      <c r="AP29" s="1530" t="str">
        <f>IF(ISNUMBER(M29),'Cover Page'!$D$32/1000000*'4 classification'!M29/'FX rate'!$C15,"")</f>
        <v/>
      </c>
      <c r="AQ29" s="1208" t="str">
        <f>IF(ISNUMBER(N29),'Cover Page'!$D$32/1000000*'4 classification'!N29/'FX rate'!$C15,"")</f>
        <v/>
      </c>
      <c r="AR29" s="1530" t="str">
        <f>IF(ISNUMBER(O29),'Cover Page'!$D$32/1000000*'4 classification'!O29/'FX rate'!$C15,"")</f>
        <v/>
      </c>
      <c r="AS29" s="1208" t="str">
        <f>IF(ISNUMBER(P29),'Cover Page'!$D$32/1000000*'4 classification'!P29/'FX rate'!$C15,"")</f>
        <v/>
      </c>
      <c r="AT29" s="1530" t="str">
        <f>IF(ISNUMBER(Q29),'Cover Page'!$D$32/1000000*'4 classification'!Q29/'FX rate'!$C15,"")</f>
        <v/>
      </c>
      <c r="AU29" s="1532" t="str">
        <f>IF(ISNUMBER(R29),'Cover Page'!$D$32/1000000*'4 classification'!R29/'FX rate'!$C15,"")</f>
        <v/>
      </c>
      <c r="AV29" s="1528">
        <f>IF(ISNUMBER(S29),'Cover Page'!$D$32/1000000*'4 classification'!S29/'FX rate'!$C15,"")</f>
        <v>0</v>
      </c>
      <c r="AW29" s="1206">
        <f>IF(ISNUMBER(T29),'Cover Page'!$D$32/1000000*'4 classification'!T29/'FX rate'!$C15,"")</f>
        <v>0</v>
      </c>
      <c r="AX29" s="1040"/>
      <c r="AY29" s="1040"/>
      <c r="AZ29" s="1040"/>
      <c r="BH29" s="1180">
        <v>2010</v>
      </c>
      <c r="BI29" s="1261" t="str">
        <f>IF(ISNUMBER(C29),'Cover Page'!$D$32/1000000*C29/'FX rate'!$C$21,"")</f>
        <v/>
      </c>
      <c r="BJ29" s="1262" t="str">
        <f>IF(ISNUMBER(D29),'Cover Page'!$D$32/1000000*D29/'FX rate'!$C$21,"")</f>
        <v/>
      </c>
      <c r="BK29" s="1499" t="str">
        <f>IF(ISNUMBER(E29),'Cover Page'!$D$32/1000000*E29/'FX rate'!$C$21,"")</f>
        <v/>
      </c>
      <c r="BL29" s="1262" t="str">
        <f>IF(ISNUMBER(F29),'Cover Page'!$D$32/1000000*F29/'FX rate'!$C$21,"")</f>
        <v/>
      </c>
      <c r="BM29" s="1499" t="str">
        <f>IF(ISNUMBER(G29),'Cover Page'!$D$32/1000000*G29/'FX rate'!$C$21,"")</f>
        <v/>
      </c>
      <c r="BN29" s="1262" t="str">
        <f>IF(ISNUMBER(H29),'Cover Page'!$D$32/1000000*H29/'FX rate'!$C$21,"")</f>
        <v/>
      </c>
      <c r="BO29" s="1499" t="str">
        <f>IF(ISNUMBER(I29),'Cover Page'!$D$32/1000000*I29/'FX rate'!$C$21,"")</f>
        <v/>
      </c>
      <c r="BP29" s="1262" t="str">
        <f>IF(ISNUMBER(J29),'Cover Page'!$D$32/1000000*J29/'FX rate'!$C$21,"")</f>
        <v/>
      </c>
      <c r="BQ29" s="1499" t="str">
        <f>IF(ISNUMBER(K29),'Cover Page'!$D$32/1000000*K29/'FX rate'!$C$21,"")</f>
        <v/>
      </c>
      <c r="BR29" s="1262" t="str">
        <f>IF(ISNUMBER(L29),'Cover Page'!$D$32/1000000*L29/'FX rate'!$C$21,"")</f>
        <v/>
      </c>
      <c r="BS29" s="1499" t="str">
        <f>IF(ISNUMBER(M29),'Cover Page'!$D$32/1000000*M29/'FX rate'!$C$21,"")</f>
        <v/>
      </c>
      <c r="BT29" s="1262" t="str">
        <f>IF(ISNUMBER(N29),'Cover Page'!$D$32/1000000*N29/'FX rate'!$C$21,"")</f>
        <v/>
      </c>
      <c r="BU29" s="1499" t="str">
        <f>IF(ISNUMBER(O29),'Cover Page'!$D$32/1000000*O29/'FX rate'!$C$21,"")</f>
        <v/>
      </c>
      <c r="BV29" s="1262" t="str">
        <f>IF(ISNUMBER(P29),'Cover Page'!$D$32/1000000*P29/'FX rate'!$C$21,"")</f>
        <v/>
      </c>
      <c r="BW29" s="1499" t="str">
        <f>IF(ISNUMBER(Q29),'Cover Page'!$D$32/1000000*Q29/'FX rate'!$C$21,"")</f>
        <v/>
      </c>
      <c r="BX29" s="1500" t="str">
        <f>IF(ISNUMBER(R29),'Cover Page'!$D$32/1000000*R29/'FX rate'!$C$21,"")</f>
        <v/>
      </c>
      <c r="BY29" s="1497">
        <f>IF(ISNUMBER(S29),'Cover Page'!$D$32/1000000*S29/'FX rate'!$C$21,"")</f>
        <v>0</v>
      </c>
      <c r="BZ29" s="1260">
        <f>IF(ISNUMBER(T29),'Cover Page'!$D$32/1000000*T29/'FX rate'!$C$21,"")</f>
        <v>0</v>
      </c>
      <c r="CA29" s="1114"/>
      <c r="CB29" s="1114"/>
      <c r="CC29" s="1114"/>
    </row>
    <row r="30" spans="1:81" s="2" customFormat="1" ht="14.25" x14ac:dyDescent="0.2">
      <c r="A30" s="1478"/>
      <c r="B30" s="103">
        <v>2011</v>
      </c>
      <c r="C30" s="229"/>
      <c r="D30" s="154"/>
      <c r="E30" s="230"/>
      <c r="F30" s="154"/>
      <c r="G30" s="230"/>
      <c r="H30" s="154"/>
      <c r="I30" s="230"/>
      <c r="J30" s="154"/>
      <c r="K30" s="230"/>
      <c r="L30" s="154"/>
      <c r="M30" s="230"/>
      <c r="N30" s="154"/>
      <c r="O30" s="230"/>
      <c r="P30" s="154"/>
      <c r="Q30" s="230"/>
      <c r="R30" s="231"/>
      <c r="S30" s="721">
        <f t="shared" si="0"/>
        <v>0</v>
      </c>
      <c r="T30" s="707">
        <f t="shared" si="0"/>
        <v>0</v>
      </c>
      <c r="U30" s="704"/>
      <c r="AE30" s="1106">
        <v>2011</v>
      </c>
      <c r="AF30" s="1207" t="str">
        <f>IF(ISNUMBER(C30),'Cover Page'!$D$32/1000000*'4 classification'!C30/'FX rate'!$C16,"")</f>
        <v/>
      </c>
      <c r="AG30" s="1208" t="str">
        <f>IF(ISNUMBER(D30),'Cover Page'!$D$32/1000000*'4 classification'!D30/'FX rate'!$C16,"")</f>
        <v/>
      </c>
      <c r="AH30" s="1530" t="str">
        <f>IF(ISNUMBER(E30),'Cover Page'!$D$32/1000000*'4 classification'!E30/'FX rate'!$C16,"")</f>
        <v/>
      </c>
      <c r="AI30" s="1208" t="str">
        <f>IF(ISNUMBER(F30),'Cover Page'!$D$32/1000000*'4 classification'!F30/'FX rate'!$C16,"")</f>
        <v/>
      </c>
      <c r="AJ30" s="1530" t="str">
        <f>IF(ISNUMBER(G30),'Cover Page'!$D$32/1000000*'4 classification'!G30/'FX rate'!$C16,"")</f>
        <v/>
      </c>
      <c r="AK30" s="1208" t="str">
        <f>IF(ISNUMBER(H30),'Cover Page'!$D$32/1000000*'4 classification'!H30/'FX rate'!$C16,"")</f>
        <v/>
      </c>
      <c r="AL30" s="1530" t="str">
        <f>IF(ISNUMBER(I30),'Cover Page'!$D$32/1000000*'4 classification'!I30/'FX rate'!$C16,"")</f>
        <v/>
      </c>
      <c r="AM30" s="1208" t="str">
        <f>IF(ISNUMBER(J30),'Cover Page'!$D$32/1000000*'4 classification'!J30/'FX rate'!$C16,"")</f>
        <v/>
      </c>
      <c r="AN30" s="1530" t="str">
        <f>IF(ISNUMBER(K30),'Cover Page'!$D$32/1000000*'4 classification'!K30/'FX rate'!$C16,"")</f>
        <v/>
      </c>
      <c r="AO30" s="1208" t="str">
        <f>IF(ISNUMBER(L30),'Cover Page'!$D$32/1000000*'4 classification'!L30/'FX rate'!$C16,"")</f>
        <v/>
      </c>
      <c r="AP30" s="1530" t="str">
        <f>IF(ISNUMBER(M30),'Cover Page'!$D$32/1000000*'4 classification'!M30/'FX rate'!$C16,"")</f>
        <v/>
      </c>
      <c r="AQ30" s="1208" t="str">
        <f>IF(ISNUMBER(N30),'Cover Page'!$D$32/1000000*'4 classification'!N30/'FX rate'!$C16,"")</f>
        <v/>
      </c>
      <c r="AR30" s="1530" t="str">
        <f>IF(ISNUMBER(O30),'Cover Page'!$D$32/1000000*'4 classification'!O30/'FX rate'!$C16,"")</f>
        <v/>
      </c>
      <c r="AS30" s="1208" t="str">
        <f>IF(ISNUMBER(P30),'Cover Page'!$D$32/1000000*'4 classification'!P30/'FX rate'!$C16,"")</f>
        <v/>
      </c>
      <c r="AT30" s="1530" t="str">
        <f>IF(ISNUMBER(Q30),'Cover Page'!$D$32/1000000*'4 classification'!Q30/'FX rate'!$C16,"")</f>
        <v/>
      </c>
      <c r="AU30" s="1532" t="str">
        <f>IF(ISNUMBER(R30),'Cover Page'!$D$32/1000000*'4 classification'!R30/'FX rate'!$C16,"")</f>
        <v/>
      </c>
      <c r="AV30" s="1528">
        <f>IF(ISNUMBER(S30),'Cover Page'!$D$32/1000000*'4 classification'!S30/'FX rate'!$C16,"")</f>
        <v>0</v>
      </c>
      <c r="AW30" s="1206">
        <f>IF(ISNUMBER(T30),'Cover Page'!$D$32/1000000*'4 classification'!T30/'FX rate'!$C16,"")</f>
        <v>0</v>
      </c>
      <c r="AX30" s="1040"/>
      <c r="AY30" s="1040"/>
      <c r="AZ30" s="1040"/>
      <c r="BH30" s="1180">
        <v>2011</v>
      </c>
      <c r="BI30" s="1261" t="str">
        <f>IF(ISNUMBER(C30),'Cover Page'!$D$32/1000000*C30/'FX rate'!$C$21,"")</f>
        <v/>
      </c>
      <c r="BJ30" s="1262" t="str">
        <f>IF(ISNUMBER(D30),'Cover Page'!$D$32/1000000*D30/'FX rate'!$C$21,"")</f>
        <v/>
      </c>
      <c r="BK30" s="1499" t="str">
        <f>IF(ISNUMBER(E30),'Cover Page'!$D$32/1000000*E30/'FX rate'!$C$21,"")</f>
        <v/>
      </c>
      <c r="BL30" s="1262" t="str">
        <f>IF(ISNUMBER(F30),'Cover Page'!$D$32/1000000*F30/'FX rate'!$C$21,"")</f>
        <v/>
      </c>
      <c r="BM30" s="1499" t="str">
        <f>IF(ISNUMBER(G30),'Cover Page'!$D$32/1000000*G30/'FX rate'!$C$21,"")</f>
        <v/>
      </c>
      <c r="BN30" s="1262" t="str">
        <f>IF(ISNUMBER(H30),'Cover Page'!$D$32/1000000*H30/'FX rate'!$C$21,"")</f>
        <v/>
      </c>
      <c r="BO30" s="1499" t="str">
        <f>IF(ISNUMBER(I30),'Cover Page'!$D$32/1000000*I30/'FX rate'!$C$21,"")</f>
        <v/>
      </c>
      <c r="BP30" s="1262" t="str">
        <f>IF(ISNUMBER(J30),'Cover Page'!$D$32/1000000*J30/'FX rate'!$C$21,"")</f>
        <v/>
      </c>
      <c r="BQ30" s="1499" t="str">
        <f>IF(ISNUMBER(K30),'Cover Page'!$D$32/1000000*K30/'FX rate'!$C$21,"")</f>
        <v/>
      </c>
      <c r="BR30" s="1262" t="str">
        <f>IF(ISNUMBER(L30),'Cover Page'!$D$32/1000000*L30/'FX rate'!$C$21,"")</f>
        <v/>
      </c>
      <c r="BS30" s="1499" t="str">
        <f>IF(ISNUMBER(M30),'Cover Page'!$D$32/1000000*M30/'FX rate'!$C$21,"")</f>
        <v/>
      </c>
      <c r="BT30" s="1262" t="str">
        <f>IF(ISNUMBER(N30),'Cover Page'!$D$32/1000000*N30/'FX rate'!$C$21,"")</f>
        <v/>
      </c>
      <c r="BU30" s="1499" t="str">
        <f>IF(ISNUMBER(O30),'Cover Page'!$D$32/1000000*O30/'FX rate'!$C$21,"")</f>
        <v/>
      </c>
      <c r="BV30" s="1262" t="str">
        <f>IF(ISNUMBER(P30),'Cover Page'!$D$32/1000000*P30/'FX rate'!$C$21,"")</f>
        <v/>
      </c>
      <c r="BW30" s="1499" t="str">
        <f>IF(ISNUMBER(Q30),'Cover Page'!$D$32/1000000*Q30/'FX rate'!$C$21,"")</f>
        <v/>
      </c>
      <c r="BX30" s="1500" t="str">
        <f>IF(ISNUMBER(R30),'Cover Page'!$D$32/1000000*R30/'FX rate'!$C$21,"")</f>
        <v/>
      </c>
      <c r="BY30" s="1497">
        <f>IF(ISNUMBER(S30),'Cover Page'!$D$32/1000000*S30/'FX rate'!$C$21,"")</f>
        <v>0</v>
      </c>
      <c r="BZ30" s="1260">
        <f>IF(ISNUMBER(T30),'Cover Page'!$D$32/1000000*T30/'FX rate'!$C$21,"")</f>
        <v>0</v>
      </c>
      <c r="CA30" s="1114"/>
      <c r="CB30" s="1114"/>
      <c r="CC30" s="1114"/>
    </row>
    <row r="31" spans="1:81" s="2" customFormat="1" ht="14.25" x14ac:dyDescent="0.2">
      <c r="A31" s="1478"/>
      <c r="B31" s="103">
        <v>2012</v>
      </c>
      <c r="C31" s="229"/>
      <c r="D31" s="154"/>
      <c r="E31" s="230"/>
      <c r="F31" s="154"/>
      <c r="G31" s="230"/>
      <c r="H31" s="154"/>
      <c r="I31" s="230"/>
      <c r="J31" s="154"/>
      <c r="K31" s="230"/>
      <c r="L31" s="154"/>
      <c r="M31" s="230"/>
      <c r="N31" s="154"/>
      <c r="O31" s="230"/>
      <c r="P31" s="154"/>
      <c r="Q31" s="230"/>
      <c r="R31" s="231"/>
      <c r="S31" s="721">
        <f t="shared" si="0"/>
        <v>0</v>
      </c>
      <c r="T31" s="707">
        <f t="shared" si="0"/>
        <v>0</v>
      </c>
      <c r="U31" s="704"/>
      <c r="AE31" s="1106">
        <v>2012</v>
      </c>
      <c r="AF31" s="1207" t="str">
        <f>IF(ISNUMBER(C31),'Cover Page'!$D$32/1000000*'4 classification'!C31/'FX rate'!$C17,"")</f>
        <v/>
      </c>
      <c r="AG31" s="1208" t="str">
        <f>IF(ISNUMBER(D31),'Cover Page'!$D$32/1000000*'4 classification'!D31/'FX rate'!$C17,"")</f>
        <v/>
      </c>
      <c r="AH31" s="1530" t="str">
        <f>IF(ISNUMBER(E31),'Cover Page'!$D$32/1000000*'4 classification'!E31/'FX rate'!$C17,"")</f>
        <v/>
      </c>
      <c r="AI31" s="1208" t="str">
        <f>IF(ISNUMBER(F31),'Cover Page'!$D$32/1000000*'4 classification'!F31/'FX rate'!$C17,"")</f>
        <v/>
      </c>
      <c r="AJ31" s="1530" t="str">
        <f>IF(ISNUMBER(G31),'Cover Page'!$D$32/1000000*'4 classification'!G31/'FX rate'!$C17,"")</f>
        <v/>
      </c>
      <c r="AK31" s="1208" t="str">
        <f>IF(ISNUMBER(H31),'Cover Page'!$D$32/1000000*'4 classification'!H31/'FX rate'!$C17,"")</f>
        <v/>
      </c>
      <c r="AL31" s="1530" t="str">
        <f>IF(ISNUMBER(I31),'Cover Page'!$D$32/1000000*'4 classification'!I31/'FX rate'!$C17,"")</f>
        <v/>
      </c>
      <c r="AM31" s="1208" t="str">
        <f>IF(ISNUMBER(J31),'Cover Page'!$D$32/1000000*'4 classification'!J31/'FX rate'!$C17,"")</f>
        <v/>
      </c>
      <c r="AN31" s="1530" t="str">
        <f>IF(ISNUMBER(K31),'Cover Page'!$D$32/1000000*'4 classification'!K31/'FX rate'!$C17,"")</f>
        <v/>
      </c>
      <c r="AO31" s="1208" t="str">
        <f>IF(ISNUMBER(L31),'Cover Page'!$D$32/1000000*'4 classification'!L31/'FX rate'!$C17,"")</f>
        <v/>
      </c>
      <c r="AP31" s="1530" t="str">
        <f>IF(ISNUMBER(M31),'Cover Page'!$D$32/1000000*'4 classification'!M31/'FX rate'!$C17,"")</f>
        <v/>
      </c>
      <c r="AQ31" s="1208" t="str">
        <f>IF(ISNUMBER(N31),'Cover Page'!$D$32/1000000*'4 classification'!N31/'FX rate'!$C17,"")</f>
        <v/>
      </c>
      <c r="AR31" s="1530" t="str">
        <f>IF(ISNUMBER(O31),'Cover Page'!$D$32/1000000*'4 classification'!O31/'FX rate'!$C17,"")</f>
        <v/>
      </c>
      <c r="AS31" s="1208" t="str">
        <f>IF(ISNUMBER(P31),'Cover Page'!$D$32/1000000*'4 classification'!P31/'FX rate'!$C17,"")</f>
        <v/>
      </c>
      <c r="AT31" s="1530" t="str">
        <f>IF(ISNUMBER(Q31),'Cover Page'!$D$32/1000000*'4 classification'!Q31/'FX rate'!$C17,"")</f>
        <v/>
      </c>
      <c r="AU31" s="1532" t="str">
        <f>IF(ISNUMBER(R31),'Cover Page'!$D$32/1000000*'4 classification'!R31/'FX rate'!$C17,"")</f>
        <v/>
      </c>
      <c r="AV31" s="1528">
        <f>IF(ISNUMBER(S31),'Cover Page'!$D$32/1000000*'4 classification'!S31/'FX rate'!$C17,"")</f>
        <v>0</v>
      </c>
      <c r="AW31" s="1206">
        <f>IF(ISNUMBER(T31),'Cover Page'!$D$32/1000000*'4 classification'!T31/'FX rate'!$C17,"")</f>
        <v>0</v>
      </c>
      <c r="AX31" s="1040"/>
      <c r="AY31" s="1040"/>
      <c r="AZ31" s="1040"/>
      <c r="BH31" s="1180">
        <v>2012</v>
      </c>
      <c r="BI31" s="1261" t="str">
        <f>IF(ISNUMBER(C31),'Cover Page'!$D$32/1000000*C31/'FX rate'!$C$21,"")</f>
        <v/>
      </c>
      <c r="BJ31" s="1262" t="str">
        <f>IF(ISNUMBER(D31),'Cover Page'!$D$32/1000000*D31/'FX rate'!$C$21,"")</f>
        <v/>
      </c>
      <c r="BK31" s="1499" t="str">
        <f>IF(ISNUMBER(E31),'Cover Page'!$D$32/1000000*E31/'FX rate'!$C$21,"")</f>
        <v/>
      </c>
      <c r="BL31" s="1262" t="str">
        <f>IF(ISNUMBER(F31),'Cover Page'!$D$32/1000000*F31/'FX rate'!$C$21,"")</f>
        <v/>
      </c>
      <c r="BM31" s="1499" t="str">
        <f>IF(ISNUMBER(G31),'Cover Page'!$D$32/1000000*G31/'FX rate'!$C$21,"")</f>
        <v/>
      </c>
      <c r="BN31" s="1262" t="str">
        <f>IF(ISNUMBER(H31),'Cover Page'!$D$32/1000000*H31/'FX rate'!$C$21,"")</f>
        <v/>
      </c>
      <c r="BO31" s="1499" t="str">
        <f>IF(ISNUMBER(I31),'Cover Page'!$D$32/1000000*I31/'FX rate'!$C$21,"")</f>
        <v/>
      </c>
      <c r="BP31" s="1262" t="str">
        <f>IF(ISNUMBER(J31),'Cover Page'!$D$32/1000000*J31/'FX rate'!$C$21,"")</f>
        <v/>
      </c>
      <c r="BQ31" s="1499" t="str">
        <f>IF(ISNUMBER(K31),'Cover Page'!$D$32/1000000*K31/'FX rate'!$C$21,"")</f>
        <v/>
      </c>
      <c r="BR31" s="1262" t="str">
        <f>IF(ISNUMBER(L31),'Cover Page'!$D$32/1000000*L31/'FX rate'!$C$21,"")</f>
        <v/>
      </c>
      <c r="BS31" s="1499" t="str">
        <f>IF(ISNUMBER(M31),'Cover Page'!$D$32/1000000*M31/'FX rate'!$C$21,"")</f>
        <v/>
      </c>
      <c r="BT31" s="1262" t="str">
        <f>IF(ISNUMBER(N31),'Cover Page'!$D$32/1000000*N31/'FX rate'!$C$21,"")</f>
        <v/>
      </c>
      <c r="BU31" s="1499" t="str">
        <f>IF(ISNUMBER(O31),'Cover Page'!$D$32/1000000*O31/'FX rate'!$C$21,"")</f>
        <v/>
      </c>
      <c r="BV31" s="1262" t="str">
        <f>IF(ISNUMBER(P31),'Cover Page'!$D$32/1000000*P31/'FX rate'!$C$21,"")</f>
        <v/>
      </c>
      <c r="BW31" s="1499" t="str">
        <f>IF(ISNUMBER(Q31),'Cover Page'!$D$32/1000000*Q31/'FX rate'!$C$21,"")</f>
        <v/>
      </c>
      <c r="BX31" s="1500" t="str">
        <f>IF(ISNUMBER(R31),'Cover Page'!$D$32/1000000*R31/'FX rate'!$C$21,"")</f>
        <v/>
      </c>
      <c r="BY31" s="1497">
        <f>IF(ISNUMBER(S31),'Cover Page'!$D$32/1000000*S31/'FX rate'!$C$21,"")</f>
        <v>0</v>
      </c>
      <c r="BZ31" s="1260">
        <f>IF(ISNUMBER(T31),'Cover Page'!$D$32/1000000*T31/'FX rate'!$C$21,"")</f>
        <v>0</v>
      </c>
      <c r="CA31" s="1114"/>
      <c r="CB31" s="1114"/>
      <c r="CC31" s="1114"/>
    </row>
    <row r="32" spans="1:81" s="2" customFormat="1" ht="14.25" x14ac:dyDescent="0.2">
      <c r="A32" s="1478"/>
      <c r="B32" s="103">
        <v>2013</v>
      </c>
      <c r="C32" s="229"/>
      <c r="D32" s="154"/>
      <c r="E32" s="230"/>
      <c r="F32" s="154"/>
      <c r="G32" s="230"/>
      <c r="H32" s="154"/>
      <c r="I32" s="230"/>
      <c r="J32" s="154"/>
      <c r="K32" s="230"/>
      <c r="L32" s="154"/>
      <c r="M32" s="230"/>
      <c r="N32" s="154"/>
      <c r="O32" s="230"/>
      <c r="P32" s="154"/>
      <c r="Q32" s="230"/>
      <c r="R32" s="231"/>
      <c r="S32" s="721">
        <f t="shared" si="0"/>
        <v>0</v>
      </c>
      <c r="T32" s="707">
        <f t="shared" si="0"/>
        <v>0</v>
      </c>
      <c r="U32" s="704"/>
      <c r="AE32" s="1106">
        <v>2013</v>
      </c>
      <c r="AF32" s="1207" t="str">
        <f>IF(ISNUMBER(C32),'Cover Page'!$D$32/1000000*'4 classification'!C32/'FX rate'!$C18,"")</f>
        <v/>
      </c>
      <c r="AG32" s="1208" t="str">
        <f>IF(ISNUMBER(D32),'Cover Page'!$D$32/1000000*'4 classification'!D32/'FX rate'!$C18,"")</f>
        <v/>
      </c>
      <c r="AH32" s="1530" t="str">
        <f>IF(ISNUMBER(E32),'Cover Page'!$D$32/1000000*'4 classification'!E32/'FX rate'!$C18,"")</f>
        <v/>
      </c>
      <c r="AI32" s="1208" t="str">
        <f>IF(ISNUMBER(F32),'Cover Page'!$D$32/1000000*'4 classification'!F32/'FX rate'!$C18,"")</f>
        <v/>
      </c>
      <c r="AJ32" s="1530" t="str">
        <f>IF(ISNUMBER(G32),'Cover Page'!$D$32/1000000*'4 classification'!G32/'FX rate'!$C18,"")</f>
        <v/>
      </c>
      <c r="AK32" s="1208" t="str">
        <f>IF(ISNUMBER(H32),'Cover Page'!$D$32/1000000*'4 classification'!H32/'FX rate'!$C18,"")</f>
        <v/>
      </c>
      <c r="AL32" s="1530" t="str">
        <f>IF(ISNUMBER(I32),'Cover Page'!$D$32/1000000*'4 classification'!I32/'FX rate'!$C18,"")</f>
        <v/>
      </c>
      <c r="AM32" s="1208" t="str">
        <f>IF(ISNUMBER(J32),'Cover Page'!$D$32/1000000*'4 classification'!J32/'FX rate'!$C18,"")</f>
        <v/>
      </c>
      <c r="AN32" s="1530" t="str">
        <f>IF(ISNUMBER(K32),'Cover Page'!$D$32/1000000*'4 classification'!K32/'FX rate'!$C18,"")</f>
        <v/>
      </c>
      <c r="AO32" s="1208" t="str">
        <f>IF(ISNUMBER(L32),'Cover Page'!$D$32/1000000*'4 classification'!L32/'FX rate'!$C18,"")</f>
        <v/>
      </c>
      <c r="AP32" s="1530" t="str">
        <f>IF(ISNUMBER(M32),'Cover Page'!$D$32/1000000*'4 classification'!M32/'FX rate'!$C18,"")</f>
        <v/>
      </c>
      <c r="AQ32" s="1208" t="str">
        <f>IF(ISNUMBER(N32),'Cover Page'!$D$32/1000000*'4 classification'!N32/'FX rate'!$C18,"")</f>
        <v/>
      </c>
      <c r="AR32" s="1530" t="str">
        <f>IF(ISNUMBER(O32),'Cover Page'!$D$32/1000000*'4 classification'!O32/'FX rate'!$C18,"")</f>
        <v/>
      </c>
      <c r="AS32" s="1208" t="str">
        <f>IF(ISNUMBER(P32),'Cover Page'!$D$32/1000000*'4 classification'!P32/'FX rate'!$C18,"")</f>
        <v/>
      </c>
      <c r="AT32" s="1530" t="str">
        <f>IF(ISNUMBER(Q32),'Cover Page'!$D$32/1000000*'4 classification'!Q32/'FX rate'!$C18,"")</f>
        <v/>
      </c>
      <c r="AU32" s="1532" t="str">
        <f>IF(ISNUMBER(R32),'Cover Page'!$D$32/1000000*'4 classification'!R32/'FX rate'!$C18,"")</f>
        <v/>
      </c>
      <c r="AV32" s="1528">
        <f>IF(ISNUMBER(S32),'Cover Page'!$D$32/1000000*'4 classification'!S32/'FX rate'!$C18,"")</f>
        <v>0</v>
      </c>
      <c r="AW32" s="1206">
        <f>IF(ISNUMBER(T32),'Cover Page'!$D$32/1000000*'4 classification'!T32/'FX rate'!$C18,"")</f>
        <v>0</v>
      </c>
      <c r="AX32" s="1040"/>
      <c r="AY32" s="1040"/>
      <c r="AZ32" s="1040"/>
      <c r="BH32" s="1180">
        <v>2013</v>
      </c>
      <c r="BI32" s="1261" t="str">
        <f>IF(ISNUMBER(C32),'Cover Page'!$D$32/1000000*C32/'FX rate'!$C$21,"")</f>
        <v/>
      </c>
      <c r="BJ32" s="1262" t="str">
        <f>IF(ISNUMBER(D32),'Cover Page'!$D$32/1000000*D32/'FX rate'!$C$21,"")</f>
        <v/>
      </c>
      <c r="BK32" s="1499" t="str">
        <f>IF(ISNUMBER(E32),'Cover Page'!$D$32/1000000*E32/'FX rate'!$C$21,"")</f>
        <v/>
      </c>
      <c r="BL32" s="1262" t="str">
        <f>IF(ISNUMBER(F32),'Cover Page'!$D$32/1000000*F32/'FX rate'!$C$21,"")</f>
        <v/>
      </c>
      <c r="BM32" s="1499" t="str">
        <f>IF(ISNUMBER(G32),'Cover Page'!$D$32/1000000*G32/'FX rate'!$C$21,"")</f>
        <v/>
      </c>
      <c r="BN32" s="1262" t="str">
        <f>IF(ISNUMBER(H32),'Cover Page'!$D$32/1000000*H32/'FX rate'!$C$21,"")</f>
        <v/>
      </c>
      <c r="BO32" s="1499" t="str">
        <f>IF(ISNUMBER(I32),'Cover Page'!$D$32/1000000*I32/'FX rate'!$C$21,"")</f>
        <v/>
      </c>
      <c r="BP32" s="1262" t="str">
        <f>IF(ISNUMBER(J32),'Cover Page'!$D$32/1000000*J32/'FX rate'!$C$21,"")</f>
        <v/>
      </c>
      <c r="BQ32" s="1499" t="str">
        <f>IF(ISNUMBER(K32),'Cover Page'!$D$32/1000000*K32/'FX rate'!$C$21,"")</f>
        <v/>
      </c>
      <c r="BR32" s="1262" t="str">
        <f>IF(ISNUMBER(L32),'Cover Page'!$D$32/1000000*L32/'FX rate'!$C$21,"")</f>
        <v/>
      </c>
      <c r="BS32" s="1499" t="str">
        <f>IF(ISNUMBER(M32),'Cover Page'!$D$32/1000000*M32/'FX rate'!$C$21,"")</f>
        <v/>
      </c>
      <c r="BT32" s="1262" t="str">
        <f>IF(ISNUMBER(N32),'Cover Page'!$D$32/1000000*N32/'FX rate'!$C$21,"")</f>
        <v/>
      </c>
      <c r="BU32" s="1499" t="str">
        <f>IF(ISNUMBER(O32),'Cover Page'!$D$32/1000000*O32/'FX rate'!$C$21,"")</f>
        <v/>
      </c>
      <c r="BV32" s="1262" t="str">
        <f>IF(ISNUMBER(P32),'Cover Page'!$D$32/1000000*P32/'FX rate'!$C$21,"")</f>
        <v/>
      </c>
      <c r="BW32" s="1499" t="str">
        <f>IF(ISNUMBER(Q32),'Cover Page'!$D$32/1000000*Q32/'FX rate'!$C$21,"")</f>
        <v/>
      </c>
      <c r="BX32" s="1500" t="str">
        <f>IF(ISNUMBER(R32),'Cover Page'!$D$32/1000000*R32/'FX rate'!$C$21,"")</f>
        <v/>
      </c>
      <c r="BY32" s="1497">
        <f>IF(ISNUMBER(S32),'Cover Page'!$D$32/1000000*S32/'FX rate'!$C$21,"")</f>
        <v>0</v>
      </c>
      <c r="BZ32" s="1260">
        <f>IF(ISNUMBER(T32),'Cover Page'!$D$32/1000000*T32/'FX rate'!$C$21,"")</f>
        <v>0</v>
      </c>
      <c r="CA32" s="1114"/>
      <c r="CB32" s="1114"/>
      <c r="CC32" s="1114"/>
    </row>
    <row r="33" spans="1:81" s="20" customFormat="1" ht="14.25" x14ac:dyDescent="0.2">
      <c r="A33" s="1479"/>
      <c r="B33" s="59">
        <v>2014</v>
      </c>
      <c r="C33" s="229"/>
      <c r="D33" s="156"/>
      <c r="E33" s="233"/>
      <c r="F33" s="156"/>
      <c r="G33" s="233"/>
      <c r="H33" s="156"/>
      <c r="I33" s="233"/>
      <c r="J33" s="156"/>
      <c r="K33" s="233"/>
      <c r="L33" s="156"/>
      <c r="M33" s="233"/>
      <c r="N33" s="156"/>
      <c r="O33" s="233"/>
      <c r="P33" s="156"/>
      <c r="Q33" s="233"/>
      <c r="R33" s="234"/>
      <c r="S33" s="722">
        <f t="shared" si="0"/>
        <v>0</v>
      </c>
      <c r="T33" s="708">
        <f t="shared" si="0"/>
        <v>0</v>
      </c>
      <c r="U33" s="704"/>
      <c r="AE33" s="1106">
        <v>2014</v>
      </c>
      <c r="AF33" s="1207" t="str">
        <f>IF(ISNUMBER(C33),'Cover Page'!$D$32/1000000*'4 classification'!C33/'FX rate'!$C19,"")</f>
        <v/>
      </c>
      <c r="AG33" s="1208" t="str">
        <f>IF(ISNUMBER(D33),'Cover Page'!$D$32/1000000*'4 classification'!D33/'FX rate'!$C19,"")</f>
        <v/>
      </c>
      <c r="AH33" s="1530" t="str">
        <f>IF(ISNUMBER(E33),'Cover Page'!$D$32/1000000*'4 classification'!E33/'FX rate'!$C19,"")</f>
        <v/>
      </c>
      <c r="AI33" s="1208" t="str">
        <f>IF(ISNUMBER(F33),'Cover Page'!$D$32/1000000*'4 classification'!F33/'FX rate'!$C19,"")</f>
        <v/>
      </c>
      <c r="AJ33" s="1530" t="str">
        <f>IF(ISNUMBER(G33),'Cover Page'!$D$32/1000000*'4 classification'!G33/'FX rate'!$C19,"")</f>
        <v/>
      </c>
      <c r="AK33" s="1208" t="str">
        <f>IF(ISNUMBER(H33),'Cover Page'!$D$32/1000000*'4 classification'!H33/'FX rate'!$C19,"")</f>
        <v/>
      </c>
      <c r="AL33" s="1530" t="str">
        <f>IF(ISNUMBER(I33),'Cover Page'!$D$32/1000000*'4 classification'!I33/'FX rate'!$C19,"")</f>
        <v/>
      </c>
      <c r="AM33" s="1208" t="str">
        <f>IF(ISNUMBER(J33),'Cover Page'!$D$32/1000000*'4 classification'!J33/'FX rate'!$C19,"")</f>
        <v/>
      </c>
      <c r="AN33" s="1530" t="str">
        <f>IF(ISNUMBER(K33),'Cover Page'!$D$32/1000000*'4 classification'!K33/'FX rate'!$C19,"")</f>
        <v/>
      </c>
      <c r="AO33" s="1208" t="str">
        <f>IF(ISNUMBER(L33),'Cover Page'!$D$32/1000000*'4 classification'!L33/'FX rate'!$C19,"")</f>
        <v/>
      </c>
      <c r="AP33" s="1530" t="str">
        <f>IF(ISNUMBER(M33),'Cover Page'!$D$32/1000000*'4 classification'!M33/'FX rate'!$C19,"")</f>
        <v/>
      </c>
      <c r="AQ33" s="1208" t="str">
        <f>IF(ISNUMBER(N33),'Cover Page'!$D$32/1000000*'4 classification'!N33/'FX rate'!$C19,"")</f>
        <v/>
      </c>
      <c r="AR33" s="1530" t="str">
        <f>IF(ISNUMBER(O33),'Cover Page'!$D$32/1000000*'4 classification'!O33/'FX rate'!$C19,"")</f>
        <v/>
      </c>
      <c r="AS33" s="1208" t="str">
        <f>IF(ISNUMBER(P33),'Cover Page'!$D$32/1000000*'4 classification'!P33/'FX rate'!$C19,"")</f>
        <v/>
      </c>
      <c r="AT33" s="1530" t="str">
        <f>IF(ISNUMBER(Q33),'Cover Page'!$D$32/1000000*'4 classification'!Q33/'FX rate'!$C19,"")</f>
        <v/>
      </c>
      <c r="AU33" s="1532" t="str">
        <f>IF(ISNUMBER(R33),'Cover Page'!$D$32/1000000*'4 classification'!R33/'FX rate'!$C19,"")</f>
        <v/>
      </c>
      <c r="AV33" s="1528">
        <f>IF(ISNUMBER(S33),'Cover Page'!$D$32/1000000*'4 classification'!S33/'FX rate'!$C19,"")</f>
        <v>0</v>
      </c>
      <c r="AW33" s="1206">
        <f>IF(ISNUMBER(T33),'Cover Page'!$D$32/1000000*'4 classification'!T33/'FX rate'!$C19,"")</f>
        <v>0</v>
      </c>
      <c r="AX33" s="1041"/>
      <c r="AY33" s="1041"/>
      <c r="AZ33" s="1041"/>
      <c r="BH33" s="1180">
        <v>2014</v>
      </c>
      <c r="BI33" s="1261" t="str">
        <f>IF(ISNUMBER(C33),'Cover Page'!$D$32/1000000*C33/'FX rate'!$C$21,"")</f>
        <v/>
      </c>
      <c r="BJ33" s="1262" t="str">
        <f>IF(ISNUMBER(D33),'Cover Page'!$D$32/1000000*D33/'FX rate'!$C$21,"")</f>
        <v/>
      </c>
      <c r="BK33" s="1499" t="str">
        <f>IF(ISNUMBER(E33),'Cover Page'!$D$32/1000000*E33/'FX rate'!$C$21,"")</f>
        <v/>
      </c>
      <c r="BL33" s="1262" t="str">
        <f>IF(ISNUMBER(F33),'Cover Page'!$D$32/1000000*F33/'FX rate'!$C$21,"")</f>
        <v/>
      </c>
      <c r="BM33" s="1499" t="str">
        <f>IF(ISNUMBER(G33),'Cover Page'!$D$32/1000000*G33/'FX rate'!$C$21,"")</f>
        <v/>
      </c>
      <c r="BN33" s="1262" t="str">
        <f>IF(ISNUMBER(H33),'Cover Page'!$D$32/1000000*H33/'FX rate'!$C$21,"")</f>
        <v/>
      </c>
      <c r="BO33" s="1499" t="str">
        <f>IF(ISNUMBER(I33),'Cover Page'!$D$32/1000000*I33/'FX rate'!$C$21,"")</f>
        <v/>
      </c>
      <c r="BP33" s="1262" t="str">
        <f>IF(ISNUMBER(J33),'Cover Page'!$D$32/1000000*J33/'FX rate'!$C$21,"")</f>
        <v/>
      </c>
      <c r="BQ33" s="1499" t="str">
        <f>IF(ISNUMBER(K33),'Cover Page'!$D$32/1000000*K33/'FX rate'!$C$21,"")</f>
        <v/>
      </c>
      <c r="BR33" s="1262" t="str">
        <f>IF(ISNUMBER(L33),'Cover Page'!$D$32/1000000*L33/'FX rate'!$C$21,"")</f>
        <v/>
      </c>
      <c r="BS33" s="1499" t="str">
        <f>IF(ISNUMBER(M33),'Cover Page'!$D$32/1000000*M33/'FX rate'!$C$21,"")</f>
        <v/>
      </c>
      <c r="BT33" s="1262" t="str">
        <f>IF(ISNUMBER(N33),'Cover Page'!$D$32/1000000*N33/'FX rate'!$C$21,"")</f>
        <v/>
      </c>
      <c r="BU33" s="1499" t="str">
        <f>IF(ISNUMBER(O33),'Cover Page'!$D$32/1000000*O33/'FX rate'!$C$21,"")</f>
        <v/>
      </c>
      <c r="BV33" s="1262" t="str">
        <f>IF(ISNUMBER(P33),'Cover Page'!$D$32/1000000*P33/'FX rate'!$C$21,"")</f>
        <v/>
      </c>
      <c r="BW33" s="1499" t="str">
        <f>IF(ISNUMBER(Q33),'Cover Page'!$D$32/1000000*Q33/'FX rate'!$C$21,"")</f>
        <v/>
      </c>
      <c r="BX33" s="1500" t="str">
        <f>IF(ISNUMBER(R33),'Cover Page'!$D$32/1000000*R33/'FX rate'!$C$21,"")</f>
        <v/>
      </c>
      <c r="BY33" s="1497">
        <f>IF(ISNUMBER(S33),'Cover Page'!$D$32/1000000*S33/'FX rate'!$C$21,"")</f>
        <v>0</v>
      </c>
      <c r="BZ33" s="1260">
        <f>IF(ISNUMBER(T33),'Cover Page'!$D$32/1000000*T33/'FX rate'!$C$21,"")</f>
        <v>0</v>
      </c>
      <c r="CA33" s="1115"/>
      <c r="CB33" s="1115"/>
      <c r="CC33" s="1115"/>
    </row>
    <row r="34" spans="1:81" s="20" customFormat="1" ht="14.25" x14ac:dyDescent="0.2">
      <c r="A34" s="1479"/>
      <c r="B34" s="103">
        <v>2015</v>
      </c>
      <c r="C34" s="229"/>
      <c r="D34" s="154"/>
      <c r="E34" s="230"/>
      <c r="F34" s="154"/>
      <c r="G34" s="230"/>
      <c r="H34" s="154"/>
      <c r="I34" s="230"/>
      <c r="J34" s="154"/>
      <c r="K34" s="230"/>
      <c r="L34" s="154"/>
      <c r="M34" s="230"/>
      <c r="N34" s="154"/>
      <c r="O34" s="230"/>
      <c r="P34" s="154"/>
      <c r="Q34" s="230"/>
      <c r="R34" s="231"/>
      <c r="S34" s="721">
        <f t="shared" si="0"/>
        <v>0</v>
      </c>
      <c r="T34" s="707">
        <f t="shared" si="0"/>
        <v>0</v>
      </c>
      <c r="U34" s="704"/>
      <c r="AE34" s="1106">
        <v>2015</v>
      </c>
      <c r="AF34" s="1207" t="str">
        <f>IF(ISNUMBER(C34),'Cover Page'!$D$32/1000000*'4 classification'!C34/'FX rate'!$C20,"")</f>
        <v/>
      </c>
      <c r="AG34" s="1208" t="str">
        <f>IF(ISNUMBER(D34),'Cover Page'!$D$32/1000000*'4 classification'!D34/'FX rate'!$C20,"")</f>
        <v/>
      </c>
      <c r="AH34" s="1530" t="str">
        <f>IF(ISNUMBER(E34),'Cover Page'!$D$32/1000000*'4 classification'!E34/'FX rate'!$C20,"")</f>
        <v/>
      </c>
      <c r="AI34" s="1208" t="str">
        <f>IF(ISNUMBER(F34),'Cover Page'!$D$32/1000000*'4 classification'!F34/'FX rate'!$C20,"")</f>
        <v/>
      </c>
      <c r="AJ34" s="1530" t="str">
        <f>IF(ISNUMBER(G34),'Cover Page'!$D$32/1000000*'4 classification'!G34/'FX rate'!$C20,"")</f>
        <v/>
      </c>
      <c r="AK34" s="1208" t="str">
        <f>IF(ISNUMBER(H34),'Cover Page'!$D$32/1000000*'4 classification'!H34/'FX rate'!$C20,"")</f>
        <v/>
      </c>
      <c r="AL34" s="1530" t="str">
        <f>IF(ISNUMBER(I34),'Cover Page'!$D$32/1000000*'4 classification'!I34/'FX rate'!$C20,"")</f>
        <v/>
      </c>
      <c r="AM34" s="1208" t="str">
        <f>IF(ISNUMBER(J34),'Cover Page'!$D$32/1000000*'4 classification'!J34/'FX rate'!$C20,"")</f>
        <v/>
      </c>
      <c r="AN34" s="1530" t="str">
        <f>IF(ISNUMBER(K34),'Cover Page'!$D$32/1000000*'4 classification'!K34/'FX rate'!$C20,"")</f>
        <v/>
      </c>
      <c r="AO34" s="1208" t="str">
        <f>IF(ISNUMBER(L34),'Cover Page'!$D$32/1000000*'4 classification'!L34/'FX rate'!$C20,"")</f>
        <v/>
      </c>
      <c r="AP34" s="1530" t="str">
        <f>IF(ISNUMBER(M34),'Cover Page'!$D$32/1000000*'4 classification'!M34/'FX rate'!$C20,"")</f>
        <v/>
      </c>
      <c r="AQ34" s="1208" t="str">
        <f>IF(ISNUMBER(N34),'Cover Page'!$D$32/1000000*'4 classification'!N34/'FX rate'!$C20,"")</f>
        <v/>
      </c>
      <c r="AR34" s="1530" t="str">
        <f>IF(ISNUMBER(O34),'Cover Page'!$D$32/1000000*'4 classification'!O34/'FX rate'!$C20,"")</f>
        <v/>
      </c>
      <c r="AS34" s="1208" t="str">
        <f>IF(ISNUMBER(P34),'Cover Page'!$D$32/1000000*'4 classification'!P34/'FX rate'!$C20,"")</f>
        <v/>
      </c>
      <c r="AT34" s="1530" t="str">
        <f>IF(ISNUMBER(Q34),'Cover Page'!$D$32/1000000*'4 classification'!Q34/'FX rate'!$C20,"")</f>
        <v/>
      </c>
      <c r="AU34" s="1532" t="str">
        <f>IF(ISNUMBER(R34),'Cover Page'!$D$32/1000000*'4 classification'!R34/'FX rate'!$C20,"")</f>
        <v/>
      </c>
      <c r="AV34" s="1528">
        <f>IF(ISNUMBER(S34),'Cover Page'!$D$32/1000000*'4 classification'!S34/'FX rate'!$C20,"")</f>
        <v>0</v>
      </c>
      <c r="AW34" s="1206">
        <f>IF(ISNUMBER(T34),'Cover Page'!$D$32/1000000*'4 classification'!T34/'FX rate'!$C20,"")</f>
        <v>0</v>
      </c>
      <c r="AX34" s="1041"/>
      <c r="AY34" s="1041"/>
      <c r="AZ34" s="1041"/>
      <c r="BH34" s="1180">
        <v>2015</v>
      </c>
      <c r="BI34" s="1261" t="str">
        <f>IF(ISNUMBER(C34),'Cover Page'!$D$32/1000000*C34/'FX rate'!$C$21,"")</f>
        <v/>
      </c>
      <c r="BJ34" s="1262" t="str">
        <f>IF(ISNUMBER(D34),'Cover Page'!$D$32/1000000*D34/'FX rate'!$C$21,"")</f>
        <v/>
      </c>
      <c r="BK34" s="1499" t="str">
        <f>IF(ISNUMBER(E34),'Cover Page'!$D$32/1000000*E34/'FX rate'!$C$21,"")</f>
        <v/>
      </c>
      <c r="BL34" s="1262" t="str">
        <f>IF(ISNUMBER(F34),'Cover Page'!$D$32/1000000*F34/'FX rate'!$C$21,"")</f>
        <v/>
      </c>
      <c r="BM34" s="1499" t="str">
        <f>IF(ISNUMBER(G34),'Cover Page'!$D$32/1000000*G34/'FX rate'!$C$21,"")</f>
        <v/>
      </c>
      <c r="BN34" s="1262" t="str">
        <f>IF(ISNUMBER(H34),'Cover Page'!$D$32/1000000*H34/'FX rate'!$C$21,"")</f>
        <v/>
      </c>
      <c r="BO34" s="1499" t="str">
        <f>IF(ISNUMBER(I34),'Cover Page'!$D$32/1000000*I34/'FX rate'!$C$21,"")</f>
        <v/>
      </c>
      <c r="BP34" s="1262" t="str">
        <f>IF(ISNUMBER(J34),'Cover Page'!$D$32/1000000*J34/'FX rate'!$C$21,"")</f>
        <v/>
      </c>
      <c r="BQ34" s="1499" t="str">
        <f>IF(ISNUMBER(K34),'Cover Page'!$D$32/1000000*K34/'FX rate'!$C$21,"")</f>
        <v/>
      </c>
      <c r="BR34" s="1262" t="str">
        <f>IF(ISNUMBER(L34),'Cover Page'!$D$32/1000000*L34/'FX rate'!$C$21,"")</f>
        <v/>
      </c>
      <c r="BS34" s="1499" t="str">
        <f>IF(ISNUMBER(M34),'Cover Page'!$D$32/1000000*M34/'FX rate'!$C$21,"")</f>
        <v/>
      </c>
      <c r="BT34" s="1262" t="str">
        <f>IF(ISNUMBER(N34),'Cover Page'!$D$32/1000000*N34/'FX rate'!$C$21,"")</f>
        <v/>
      </c>
      <c r="BU34" s="1499" t="str">
        <f>IF(ISNUMBER(O34),'Cover Page'!$D$32/1000000*O34/'FX rate'!$C$21,"")</f>
        <v/>
      </c>
      <c r="BV34" s="1262" t="str">
        <f>IF(ISNUMBER(P34),'Cover Page'!$D$32/1000000*P34/'FX rate'!$C$21,"")</f>
        <v/>
      </c>
      <c r="BW34" s="1499" t="str">
        <f>IF(ISNUMBER(Q34),'Cover Page'!$D$32/1000000*Q34/'FX rate'!$C$21,"")</f>
        <v/>
      </c>
      <c r="BX34" s="1500" t="str">
        <f>IF(ISNUMBER(R34),'Cover Page'!$D$32/1000000*R34/'FX rate'!$C$21,"")</f>
        <v/>
      </c>
      <c r="BY34" s="1497">
        <f>IF(ISNUMBER(S34),'Cover Page'!$D$32/1000000*S34/'FX rate'!$C$21,"")</f>
        <v>0</v>
      </c>
      <c r="BZ34" s="1260">
        <f>IF(ISNUMBER(T34),'Cover Page'!$D$32/1000000*T34/'FX rate'!$C$21,"")</f>
        <v>0</v>
      </c>
      <c r="CA34" s="1115"/>
      <c r="CB34" s="1115"/>
      <c r="CC34" s="1115"/>
    </row>
    <row r="35" spans="1:81" s="20" customFormat="1" ht="14.25" x14ac:dyDescent="0.2">
      <c r="A35" s="1479"/>
      <c r="B35" s="187">
        <v>2016</v>
      </c>
      <c r="C35" s="229"/>
      <c r="D35" s="875"/>
      <c r="E35" s="972"/>
      <c r="F35" s="875"/>
      <c r="G35" s="972"/>
      <c r="H35" s="875"/>
      <c r="I35" s="972"/>
      <c r="J35" s="875"/>
      <c r="K35" s="972"/>
      <c r="L35" s="875"/>
      <c r="M35" s="972"/>
      <c r="N35" s="875"/>
      <c r="O35" s="972"/>
      <c r="P35" s="875"/>
      <c r="Q35" s="972"/>
      <c r="R35" s="973"/>
      <c r="S35" s="730">
        <f>C35+E35+G35+I35+K35+M35+O35+Q35</f>
        <v>0</v>
      </c>
      <c r="T35" s="732">
        <f>D35+F35+H35+J35+L35+N35+P35+R35</f>
        <v>0</v>
      </c>
      <c r="U35" s="704"/>
      <c r="AE35" s="1106">
        <v>2016</v>
      </c>
      <c r="AF35" s="1207" t="str">
        <f>IF(ISNUMBER(C35),'Cover Page'!$D$32/1000000*'4 classification'!C35/'FX rate'!$C21,"")</f>
        <v/>
      </c>
      <c r="AG35" s="1208" t="str">
        <f>IF(ISNUMBER(D35),'Cover Page'!$D$32/1000000*'4 classification'!D35/'FX rate'!$C21,"")</f>
        <v/>
      </c>
      <c r="AH35" s="1530" t="str">
        <f>IF(ISNUMBER(E35),'Cover Page'!$D$32/1000000*'4 classification'!E35/'FX rate'!$C21,"")</f>
        <v/>
      </c>
      <c r="AI35" s="1208" t="str">
        <f>IF(ISNUMBER(F35),'Cover Page'!$D$32/1000000*'4 classification'!F35/'FX rate'!$C21,"")</f>
        <v/>
      </c>
      <c r="AJ35" s="1530" t="str">
        <f>IF(ISNUMBER(G35),'Cover Page'!$D$32/1000000*'4 classification'!G35/'FX rate'!$C21,"")</f>
        <v/>
      </c>
      <c r="AK35" s="1208" t="str">
        <f>IF(ISNUMBER(H35),'Cover Page'!$D$32/1000000*'4 classification'!H35/'FX rate'!$C21,"")</f>
        <v/>
      </c>
      <c r="AL35" s="1530" t="str">
        <f>IF(ISNUMBER(I35),'Cover Page'!$D$32/1000000*'4 classification'!I35/'FX rate'!$C21,"")</f>
        <v/>
      </c>
      <c r="AM35" s="1208" t="str">
        <f>IF(ISNUMBER(J35),'Cover Page'!$D$32/1000000*'4 classification'!J35/'FX rate'!$C21,"")</f>
        <v/>
      </c>
      <c r="AN35" s="1530" t="str">
        <f>IF(ISNUMBER(K35),'Cover Page'!$D$32/1000000*'4 classification'!K35/'FX rate'!$C21,"")</f>
        <v/>
      </c>
      <c r="AO35" s="1208" t="str">
        <f>IF(ISNUMBER(L35),'Cover Page'!$D$32/1000000*'4 classification'!L35/'FX rate'!$C21,"")</f>
        <v/>
      </c>
      <c r="AP35" s="1530" t="str">
        <f>IF(ISNUMBER(M35),'Cover Page'!$D$32/1000000*'4 classification'!M35/'FX rate'!$C21,"")</f>
        <v/>
      </c>
      <c r="AQ35" s="1208" t="str">
        <f>IF(ISNUMBER(N35),'Cover Page'!$D$32/1000000*'4 classification'!N35/'FX rate'!$C21,"")</f>
        <v/>
      </c>
      <c r="AR35" s="1530" t="str">
        <f>IF(ISNUMBER(O35),'Cover Page'!$D$32/1000000*'4 classification'!O35/'FX rate'!$C21,"")</f>
        <v/>
      </c>
      <c r="AS35" s="1208" t="str">
        <f>IF(ISNUMBER(P35),'Cover Page'!$D$32/1000000*'4 classification'!P35/'FX rate'!$C21,"")</f>
        <v/>
      </c>
      <c r="AT35" s="1530" t="str">
        <f>IF(ISNUMBER(Q35),'Cover Page'!$D$32/1000000*'4 classification'!Q35/'FX rate'!$C21,"")</f>
        <v/>
      </c>
      <c r="AU35" s="1532" t="str">
        <f>IF(ISNUMBER(R35),'Cover Page'!$D$32/1000000*'4 classification'!R35/'FX rate'!$C21,"")</f>
        <v/>
      </c>
      <c r="AV35" s="1230">
        <f>IF(ISNUMBER(S35),'Cover Page'!$D$32/1000000*'4 classification'!S35/'FX rate'!$C21,"")</f>
        <v>0</v>
      </c>
      <c r="AW35" s="1299">
        <f>IF(ISNUMBER(T35),'Cover Page'!$D$32/1000000*'4 classification'!T35/'FX rate'!$C21,"")</f>
        <v>0</v>
      </c>
      <c r="AX35" s="1041"/>
      <c r="AY35" s="1041"/>
      <c r="AZ35" s="1041"/>
      <c r="BH35" s="1180">
        <v>2016</v>
      </c>
      <c r="BI35" s="1261" t="str">
        <f>IF(ISNUMBER(C35),'Cover Page'!$D$32/1000000*C35/'FX rate'!$C$21,"")</f>
        <v/>
      </c>
      <c r="BJ35" s="1262" t="str">
        <f>IF(ISNUMBER(D35),'Cover Page'!$D$32/1000000*D35/'FX rate'!$C$21,"")</f>
        <v/>
      </c>
      <c r="BK35" s="1499" t="str">
        <f>IF(ISNUMBER(E35),'Cover Page'!$D$32/1000000*E35/'FX rate'!$C$21,"")</f>
        <v/>
      </c>
      <c r="BL35" s="1262" t="str">
        <f>IF(ISNUMBER(F35),'Cover Page'!$D$32/1000000*F35/'FX rate'!$C$21,"")</f>
        <v/>
      </c>
      <c r="BM35" s="1499" t="str">
        <f>IF(ISNUMBER(G35),'Cover Page'!$D$32/1000000*G35/'FX rate'!$C$21,"")</f>
        <v/>
      </c>
      <c r="BN35" s="1262" t="str">
        <f>IF(ISNUMBER(H35),'Cover Page'!$D$32/1000000*H35/'FX rate'!$C$21,"")</f>
        <v/>
      </c>
      <c r="BO35" s="1499" t="str">
        <f>IF(ISNUMBER(I35),'Cover Page'!$D$32/1000000*I35/'FX rate'!$C$21,"")</f>
        <v/>
      </c>
      <c r="BP35" s="1262" t="str">
        <f>IF(ISNUMBER(J35),'Cover Page'!$D$32/1000000*J35/'FX rate'!$C$21,"")</f>
        <v/>
      </c>
      <c r="BQ35" s="1499" t="str">
        <f>IF(ISNUMBER(K35),'Cover Page'!$D$32/1000000*K35/'FX rate'!$C$21,"")</f>
        <v/>
      </c>
      <c r="BR35" s="1262" t="str">
        <f>IF(ISNUMBER(L35),'Cover Page'!$D$32/1000000*L35/'FX rate'!$C$21,"")</f>
        <v/>
      </c>
      <c r="BS35" s="1499" t="str">
        <f>IF(ISNUMBER(M35),'Cover Page'!$D$32/1000000*M35/'FX rate'!$C$21,"")</f>
        <v/>
      </c>
      <c r="BT35" s="1262" t="str">
        <f>IF(ISNUMBER(N35),'Cover Page'!$D$32/1000000*N35/'FX rate'!$C$21,"")</f>
        <v/>
      </c>
      <c r="BU35" s="1499" t="str">
        <f>IF(ISNUMBER(O35),'Cover Page'!$D$32/1000000*O35/'FX rate'!$C$21,"")</f>
        <v/>
      </c>
      <c r="BV35" s="1262" t="str">
        <f>IF(ISNUMBER(P35),'Cover Page'!$D$32/1000000*P35/'FX rate'!$C$21,"")</f>
        <v/>
      </c>
      <c r="BW35" s="1499" t="str">
        <f>IF(ISNUMBER(Q35),'Cover Page'!$D$32/1000000*Q35/'FX rate'!$C$21,"")</f>
        <v/>
      </c>
      <c r="BX35" s="1500" t="str">
        <f>IF(ISNUMBER(R35),'Cover Page'!$D$32/1000000*R35/'FX rate'!$C$21,"")</f>
        <v/>
      </c>
      <c r="BY35" s="1497">
        <f>IF(ISNUMBER(S35),'Cover Page'!$D$32/1000000*S35/'FX rate'!$C$21,"")</f>
        <v>0</v>
      </c>
      <c r="BZ35" s="1290">
        <f>IF(ISNUMBER(T35),'Cover Page'!$D$32/1000000*T35/'FX rate'!$C$21,"")</f>
        <v>0</v>
      </c>
      <c r="CA35" s="1115"/>
      <c r="CB35" s="1115"/>
      <c r="CC35" s="1115"/>
    </row>
    <row r="36" spans="1:81" s="2" customFormat="1" ht="14.25" customHeight="1" x14ac:dyDescent="0.2">
      <c r="A36" s="1475"/>
      <c r="B36" s="248" t="s">
        <v>579</v>
      </c>
      <c r="C36" s="1465"/>
      <c r="D36" s="1466"/>
      <c r="E36" s="1467"/>
      <c r="F36" s="1466"/>
      <c r="G36" s="1467"/>
      <c r="H36" s="1466"/>
      <c r="I36" s="1467"/>
      <c r="J36" s="1466"/>
      <c r="K36" s="1467"/>
      <c r="L36" s="1466"/>
      <c r="M36" s="1467"/>
      <c r="N36" s="1466"/>
      <c r="O36" s="1467"/>
      <c r="P36" s="1466"/>
      <c r="Q36" s="1467"/>
      <c r="R36" s="1468"/>
      <c r="S36" s="723">
        <f>C36+E36+G36+I36+K36+M36+O36+Q36</f>
        <v>0</v>
      </c>
      <c r="T36" s="724">
        <f>D36+F36+H36+J36+L36+N36+P36+R36</f>
        <v>0</v>
      </c>
      <c r="U36" s="705"/>
      <c r="AE36" s="1209"/>
      <c r="AF36" s="1210"/>
      <c r="AG36" s="1210"/>
      <c r="AH36" s="1210"/>
      <c r="AI36" s="1210"/>
      <c r="AJ36" s="1210"/>
      <c r="AK36" s="1210"/>
      <c r="AL36" s="1210"/>
      <c r="AM36" s="1210"/>
      <c r="AN36" s="1210"/>
      <c r="AO36" s="1210"/>
      <c r="AP36" s="1210"/>
      <c r="AQ36" s="1210"/>
      <c r="AR36" s="1210"/>
      <c r="AS36" s="1210"/>
      <c r="AT36" s="1210"/>
      <c r="AU36" s="1210"/>
      <c r="AV36" s="1211"/>
      <c r="AW36" s="1211"/>
      <c r="AX36" s="1040"/>
      <c r="AY36" s="1040"/>
      <c r="AZ36" s="1040"/>
      <c r="BH36" s="1263"/>
      <c r="BI36" s="1264"/>
      <c r="BJ36" s="1264"/>
      <c r="BK36" s="1264"/>
      <c r="BL36" s="1264"/>
      <c r="BM36" s="1264"/>
      <c r="BN36" s="1264"/>
      <c r="BO36" s="1264"/>
      <c r="BP36" s="1264"/>
      <c r="BQ36" s="1264"/>
      <c r="BR36" s="1264"/>
      <c r="BS36" s="1264"/>
      <c r="BT36" s="1264"/>
      <c r="BU36" s="1264"/>
      <c r="BV36" s="1264"/>
      <c r="BW36" s="1264"/>
      <c r="BX36" s="1264"/>
      <c r="BY36" s="1265"/>
      <c r="BZ36" s="1265"/>
      <c r="CA36" s="1114"/>
      <c r="CB36" s="1114"/>
      <c r="CC36" s="1114"/>
    </row>
    <row r="37" spans="1:81" s="14" customFormat="1" ht="69.95" customHeight="1" thickBot="1" x14ac:dyDescent="0.25">
      <c r="A37" s="1475"/>
      <c r="B37" s="249" t="s">
        <v>368</v>
      </c>
      <c r="C37" s="235"/>
      <c r="D37" s="236"/>
      <c r="E37" s="237"/>
      <c r="F37" s="236"/>
      <c r="G37" s="237"/>
      <c r="H37" s="236"/>
      <c r="I37" s="237"/>
      <c r="J37" s="236"/>
      <c r="K37" s="237"/>
      <c r="L37" s="236"/>
      <c r="M37" s="237"/>
      <c r="N37" s="236"/>
      <c r="O37" s="237"/>
      <c r="P37" s="236"/>
      <c r="Q37" s="237"/>
      <c r="R37" s="238"/>
      <c r="S37" s="725"/>
      <c r="T37" s="726"/>
      <c r="U37" s="705"/>
      <c r="AE37" s="1212"/>
      <c r="AF37" s="1213"/>
      <c r="AG37" s="1213"/>
      <c r="AH37" s="1213"/>
      <c r="AI37" s="1213"/>
      <c r="AJ37" s="1213"/>
      <c r="AK37" s="1213"/>
      <c r="AL37" s="1213"/>
      <c r="AM37" s="1213"/>
      <c r="AN37" s="1213"/>
      <c r="AO37" s="1213"/>
      <c r="AP37" s="1213"/>
      <c r="AQ37" s="1213"/>
      <c r="AR37" s="1213"/>
      <c r="AS37" s="1213"/>
      <c r="AT37" s="1213"/>
      <c r="AU37" s="1213"/>
      <c r="AV37" s="1214"/>
      <c r="AW37" s="1214"/>
      <c r="AX37" s="1041"/>
      <c r="AY37" s="1041"/>
      <c r="AZ37" s="1041"/>
      <c r="BH37" s="1266"/>
      <c r="BI37" s="1267"/>
      <c r="BJ37" s="1267"/>
      <c r="BK37" s="1267"/>
      <c r="BL37" s="1267"/>
      <c r="BM37" s="1267"/>
      <c r="BN37" s="1267"/>
      <c r="BO37" s="1267"/>
      <c r="BP37" s="1267"/>
      <c r="BQ37" s="1267"/>
      <c r="BR37" s="1267"/>
      <c r="BS37" s="1267"/>
      <c r="BT37" s="1267"/>
      <c r="BU37" s="1267"/>
      <c r="BV37" s="1267"/>
      <c r="BW37" s="1267"/>
      <c r="BX37" s="1267"/>
      <c r="BY37" s="1268"/>
      <c r="BZ37" s="1268"/>
      <c r="CA37" s="1115"/>
      <c r="CB37" s="1115"/>
      <c r="CC37" s="1115"/>
    </row>
    <row r="38" spans="1:81" s="20" customFormat="1" ht="28.5" customHeight="1" x14ac:dyDescent="0.2">
      <c r="A38" s="3"/>
      <c r="B38" s="217"/>
      <c r="C38" s="984" t="str">
        <f>IF(MAX(C31:C35)&gt;0,IF(ISBLANK(C30),"Please extend back to at least 2011",""),"")</f>
        <v/>
      </c>
      <c r="D38" s="984" t="str">
        <f t="shared" ref="D38:R38" si="1">IF(MAX(D31:D35)&gt;0,IF(ISBLANK(D30),"Please extend back to at least 2011",""),"")</f>
        <v/>
      </c>
      <c r="E38" s="984" t="str">
        <f t="shared" si="1"/>
        <v/>
      </c>
      <c r="F38" s="984" t="str">
        <f t="shared" si="1"/>
        <v/>
      </c>
      <c r="G38" s="984" t="str">
        <f t="shared" si="1"/>
        <v/>
      </c>
      <c r="H38" s="984" t="str">
        <f t="shared" si="1"/>
        <v/>
      </c>
      <c r="I38" s="984" t="str">
        <f t="shared" si="1"/>
        <v/>
      </c>
      <c r="J38" s="984" t="str">
        <f t="shared" si="1"/>
        <v/>
      </c>
      <c r="K38" s="984" t="str">
        <f t="shared" si="1"/>
        <v/>
      </c>
      <c r="L38" s="984" t="str">
        <f t="shared" si="1"/>
        <v/>
      </c>
      <c r="M38" s="984" t="str">
        <f t="shared" si="1"/>
        <v/>
      </c>
      <c r="N38" s="984" t="str">
        <f t="shared" si="1"/>
        <v/>
      </c>
      <c r="O38" s="984" t="str">
        <f t="shared" si="1"/>
        <v/>
      </c>
      <c r="P38" s="984" t="str">
        <f t="shared" si="1"/>
        <v/>
      </c>
      <c r="Q38" s="984" t="str">
        <f t="shared" si="1"/>
        <v/>
      </c>
      <c r="R38" s="984" t="str">
        <f t="shared" si="1"/>
        <v/>
      </c>
      <c r="S38" s="727"/>
      <c r="T38" s="727"/>
      <c r="U38" s="705"/>
      <c r="AE38" s="1041"/>
      <c r="AF38" s="1041"/>
      <c r="AG38" s="1041"/>
      <c r="AH38" s="1041"/>
      <c r="AI38" s="1041"/>
      <c r="AJ38" s="1041"/>
      <c r="AK38" s="1041"/>
      <c r="AL38" s="1041"/>
      <c r="AM38" s="1041"/>
      <c r="AN38" s="1041"/>
      <c r="AO38" s="1041"/>
      <c r="AP38" s="1041"/>
      <c r="AQ38" s="1041"/>
      <c r="AR38" s="1041"/>
      <c r="AS38" s="1041"/>
      <c r="AT38" s="1041"/>
      <c r="AU38" s="1041"/>
      <c r="AV38" s="1041"/>
      <c r="AW38" s="1041"/>
      <c r="AX38" s="1041"/>
      <c r="AY38" s="1041"/>
      <c r="AZ38" s="1041"/>
      <c r="BH38" s="1115"/>
      <c r="BI38" s="1115"/>
      <c r="BJ38" s="1115"/>
      <c r="BK38" s="1115"/>
      <c r="BL38" s="1115"/>
      <c r="BM38" s="1115"/>
      <c r="BN38" s="1115"/>
      <c r="BO38" s="1115"/>
      <c r="BP38" s="1115"/>
      <c r="BQ38" s="1115"/>
      <c r="BR38" s="1115"/>
      <c r="BS38" s="1115"/>
      <c r="BT38" s="1115"/>
      <c r="BU38" s="1115"/>
      <c r="BV38" s="1115"/>
      <c r="BW38" s="1115"/>
      <c r="BX38" s="1115"/>
      <c r="BY38" s="1115"/>
      <c r="BZ38" s="1115"/>
      <c r="CA38" s="1115"/>
      <c r="CB38" s="1115"/>
      <c r="CC38" s="1115"/>
    </row>
    <row r="39" spans="1:81" s="2" customFormat="1" ht="20.100000000000001" customHeight="1" x14ac:dyDescent="0.2">
      <c r="B39" s="7"/>
      <c r="C39" s="7"/>
      <c r="D39" s="7"/>
      <c r="E39" s="7"/>
      <c r="F39" s="7"/>
      <c r="G39" s="7"/>
      <c r="H39" s="7"/>
      <c r="I39" s="7"/>
      <c r="J39" s="7"/>
      <c r="K39" s="7"/>
      <c r="L39" s="7"/>
      <c r="M39" s="7"/>
      <c r="N39" s="7"/>
      <c r="O39" s="7"/>
      <c r="P39" s="7"/>
      <c r="Q39" s="7"/>
      <c r="R39" s="7"/>
      <c r="S39" s="7"/>
      <c r="T39" s="7"/>
      <c r="U39" s="77"/>
      <c r="AE39" s="1040"/>
      <c r="AF39" s="1040"/>
      <c r="AG39" s="1040"/>
      <c r="AH39" s="1040"/>
      <c r="AI39" s="1040"/>
      <c r="AJ39" s="1040"/>
      <c r="AK39" s="1040"/>
      <c r="AL39" s="1040"/>
      <c r="AM39" s="1040"/>
      <c r="AN39" s="1040"/>
      <c r="AO39" s="1040"/>
      <c r="AP39" s="1040"/>
      <c r="AQ39" s="1040"/>
      <c r="AR39" s="1040"/>
      <c r="AS39" s="1040"/>
      <c r="AT39" s="1040"/>
      <c r="AU39" s="1040"/>
      <c r="AV39" s="1040"/>
      <c r="AW39" s="1040"/>
      <c r="AX39" s="1040"/>
      <c r="AY39" s="1040"/>
      <c r="AZ39" s="1040"/>
      <c r="BH39" s="1114"/>
      <c r="BI39" s="1114"/>
      <c r="BJ39" s="1114"/>
      <c r="BK39" s="1114"/>
      <c r="BL39" s="1114"/>
      <c r="BM39" s="1114"/>
      <c r="BN39" s="1114"/>
      <c r="BO39" s="1114"/>
      <c r="BP39" s="1114"/>
      <c r="BQ39" s="1114"/>
      <c r="BR39" s="1114"/>
      <c r="BS39" s="1114"/>
      <c r="BT39" s="1114"/>
      <c r="BU39" s="1114"/>
      <c r="BV39" s="1114"/>
      <c r="BW39" s="1114"/>
      <c r="BX39" s="1114"/>
      <c r="BY39" s="1114"/>
      <c r="BZ39" s="1114"/>
      <c r="CA39" s="1114"/>
      <c r="CB39" s="1114"/>
      <c r="CC39" s="1114"/>
    </row>
    <row r="40" spans="1:81" s="2" customFormat="1" ht="14.25" customHeight="1" x14ac:dyDescent="0.25">
      <c r="B40" s="121" t="s">
        <v>119</v>
      </c>
      <c r="C40" s="7"/>
      <c r="D40" s="7"/>
      <c r="E40" s="7"/>
      <c r="F40" s="7"/>
      <c r="G40" s="7"/>
      <c r="H40" s="7"/>
      <c r="I40" s="7"/>
      <c r="J40" s="7"/>
      <c r="K40" s="7"/>
      <c r="L40" s="7"/>
      <c r="M40" s="7"/>
      <c r="N40" s="7"/>
      <c r="O40" s="7"/>
      <c r="P40" s="7"/>
      <c r="Q40" s="7"/>
      <c r="R40" s="7"/>
      <c r="S40" s="7"/>
      <c r="T40" s="7"/>
      <c r="U40" s="77"/>
      <c r="AE40" s="1300"/>
      <c r="AF40" s="1040"/>
      <c r="AG40" s="1040"/>
      <c r="AH40" s="1040"/>
      <c r="AI40" s="1040"/>
      <c r="AJ40" s="1040"/>
      <c r="AK40" s="1040"/>
      <c r="AL40" s="1040"/>
      <c r="AM40" s="1040"/>
      <c r="AN40" s="1040"/>
      <c r="AO40" s="1040"/>
      <c r="AP40" s="1040"/>
      <c r="AQ40" s="1040"/>
      <c r="AR40" s="1040"/>
      <c r="AS40" s="1040"/>
      <c r="AT40" s="1040"/>
      <c r="AU40" s="1040"/>
      <c r="AV40" s="1040"/>
      <c r="AW40" s="1040"/>
      <c r="AX40" s="1040"/>
      <c r="AY40" s="1040"/>
      <c r="AZ40" s="1040"/>
      <c r="BH40" s="1301"/>
      <c r="BI40" s="1114"/>
      <c r="BJ40" s="1114"/>
      <c r="BK40" s="1114"/>
      <c r="BL40" s="1114"/>
      <c r="BM40" s="1114"/>
      <c r="BN40" s="1114"/>
      <c r="BO40" s="1114"/>
      <c r="BP40" s="1114"/>
      <c r="BQ40" s="1114"/>
      <c r="BR40" s="1114"/>
      <c r="BS40" s="1114"/>
      <c r="BT40" s="1114"/>
      <c r="BU40" s="1114"/>
      <c r="BV40" s="1114"/>
      <c r="BW40" s="1114"/>
      <c r="BX40" s="1114"/>
      <c r="BY40" s="1114"/>
      <c r="BZ40" s="1114"/>
      <c r="CA40" s="1114"/>
      <c r="CB40" s="1114"/>
      <c r="CC40" s="1114"/>
    </row>
    <row r="41" spans="1:81" s="2" customFormat="1" ht="9.9499999999999993" customHeight="1" x14ac:dyDescent="0.25">
      <c r="B41" s="7"/>
      <c r="C41" s="7"/>
      <c r="D41" s="7"/>
      <c r="E41" s="7"/>
      <c r="F41" s="7"/>
      <c r="G41" s="7"/>
      <c r="H41" s="7"/>
      <c r="I41" s="7"/>
      <c r="J41" s="7"/>
      <c r="K41" s="7"/>
      <c r="L41" s="7"/>
      <c r="M41" s="7"/>
      <c r="N41" s="7"/>
      <c r="O41" s="7"/>
      <c r="P41" s="7"/>
      <c r="Q41" s="7"/>
      <c r="R41" s="7"/>
      <c r="S41" s="7"/>
      <c r="T41" s="7"/>
      <c r="U41" s="77"/>
      <c r="AE41" s="1300"/>
      <c r="AF41" s="1040"/>
      <c r="AG41" s="1040"/>
      <c r="AH41" s="1040"/>
      <c r="AI41" s="1040"/>
      <c r="AJ41" s="1040"/>
      <c r="AK41" s="1040"/>
      <c r="AL41" s="1040"/>
      <c r="AM41" s="1040"/>
      <c r="AN41" s="1040"/>
      <c r="AO41" s="1040"/>
      <c r="AP41" s="1040"/>
      <c r="AQ41" s="1040"/>
      <c r="AR41" s="1040"/>
      <c r="AS41" s="1040"/>
      <c r="AT41" s="1040"/>
      <c r="AU41" s="1040"/>
      <c r="AV41" s="1040"/>
      <c r="AW41" s="1040"/>
      <c r="AX41" s="1040"/>
      <c r="AY41" s="1040"/>
      <c r="AZ41" s="1040"/>
      <c r="BH41" s="1114"/>
      <c r="BI41" s="1114"/>
      <c r="BJ41" s="1114"/>
      <c r="BK41" s="1114"/>
      <c r="BL41" s="1114"/>
      <c r="BM41" s="1114"/>
      <c r="BN41" s="1114"/>
      <c r="BO41" s="1114"/>
      <c r="BP41" s="1114"/>
      <c r="BQ41" s="1114"/>
      <c r="BR41" s="1114"/>
      <c r="BS41" s="1114"/>
      <c r="BT41" s="1114"/>
      <c r="BU41" s="1114"/>
      <c r="BV41" s="1114"/>
      <c r="BW41" s="1114"/>
      <c r="BX41" s="1114"/>
      <c r="BY41" s="1114"/>
      <c r="BZ41" s="1114"/>
      <c r="CA41" s="1114"/>
      <c r="CB41" s="1114"/>
      <c r="CC41" s="1114"/>
    </row>
    <row r="42" spans="1:81" s="2" customFormat="1" ht="14.25" customHeight="1" x14ac:dyDescent="0.25">
      <c r="B42" s="1819"/>
      <c r="C42" s="201" t="s">
        <v>1</v>
      </c>
      <c r="D42" s="202" t="s">
        <v>2</v>
      </c>
      <c r="E42" s="201" t="s">
        <v>3</v>
      </c>
      <c r="F42" s="202" t="s">
        <v>97</v>
      </c>
      <c r="G42" s="201" t="s">
        <v>4</v>
      </c>
      <c r="H42" s="202" t="s">
        <v>5</v>
      </c>
      <c r="I42" s="201" t="s">
        <v>6</v>
      </c>
      <c r="J42" s="202" t="s">
        <v>7</v>
      </c>
      <c r="K42" s="201" t="s">
        <v>8</v>
      </c>
      <c r="L42" s="202" t="s">
        <v>9</v>
      </c>
      <c r="M42" s="201" t="s">
        <v>10</v>
      </c>
      <c r="N42" s="202" t="s">
        <v>11</v>
      </c>
      <c r="O42" s="201" t="s">
        <v>12</v>
      </c>
      <c r="P42" s="202" t="s">
        <v>13</v>
      </c>
      <c r="Q42" s="201" t="s">
        <v>14</v>
      </c>
      <c r="R42" s="202" t="s">
        <v>15</v>
      </c>
      <c r="S42" s="201" t="s">
        <v>14</v>
      </c>
      <c r="T42" s="202" t="s">
        <v>15</v>
      </c>
      <c r="U42" s="203" t="s">
        <v>16</v>
      </c>
      <c r="V42" s="204" t="s">
        <v>17</v>
      </c>
      <c r="W42" s="204" t="s">
        <v>18</v>
      </c>
      <c r="AE42" s="1188"/>
      <c r="AF42" s="1040"/>
      <c r="AG42" s="1040"/>
      <c r="AH42" s="1040"/>
      <c r="AI42" s="1040"/>
      <c r="AJ42" s="1040"/>
      <c r="AK42" s="1040"/>
      <c r="AL42" s="1040"/>
      <c r="AM42" s="1040"/>
      <c r="AN42" s="1040"/>
      <c r="AO42" s="1040"/>
      <c r="AP42" s="1040"/>
      <c r="AQ42" s="1040"/>
      <c r="AR42" s="1040"/>
      <c r="AS42" s="1040"/>
      <c r="AT42" s="1040"/>
      <c r="AU42" s="1040"/>
      <c r="AV42" s="1040"/>
      <c r="AW42" s="1040"/>
      <c r="AX42" s="1040"/>
      <c r="AY42" s="1040"/>
      <c r="AZ42" s="1040"/>
      <c r="BH42" s="1242"/>
      <c r="BI42" s="1114"/>
      <c r="BJ42" s="1114"/>
      <c r="BK42" s="1114"/>
      <c r="BL42" s="1114"/>
      <c r="BM42" s="1114"/>
      <c r="BN42" s="1114"/>
      <c r="BO42" s="1114"/>
      <c r="BP42" s="1114"/>
      <c r="BQ42" s="1114"/>
      <c r="BR42" s="1114"/>
      <c r="BS42" s="1114"/>
      <c r="BT42" s="1114"/>
      <c r="BU42" s="1114"/>
      <c r="BV42" s="1114"/>
      <c r="BW42" s="1114"/>
      <c r="BX42" s="1114"/>
      <c r="BY42" s="1114"/>
      <c r="BZ42" s="1114"/>
      <c r="CA42" s="1114"/>
      <c r="CB42" s="1114"/>
      <c r="CC42" s="1114"/>
    </row>
    <row r="43" spans="1:81" s="2" customFormat="1" ht="39" customHeight="1" x14ac:dyDescent="0.25">
      <c r="B43" s="1827"/>
      <c r="C43" s="1822" t="s">
        <v>37</v>
      </c>
      <c r="D43" s="67"/>
      <c r="E43" s="149"/>
      <c r="F43" s="1824" t="s">
        <v>59</v>
      </c>
      <c r="G43" s="67"/>
      <c r="H43" s="175"/>
      <c r="I43" s="1824" t="s">
        <v>74</v>
      </c>
      <c r="J43" s="67"/>
      <c r="K43" s="175"/>
      <c r="L43" s="1824" t="s">
        <v>114</v>
      </c>
      <c r="M43" s="67"/>
      <c r="N43" s="175"/>
      <c r="O43" s="1824" t="s">
        <v>115</v>
      </c>
      <c r="P43" s="67"/>
      <c r="Q43" s="175"/>
      <c r="R43" s="1824" t="s">
        <v>116</v>
      </c>
      <c r="S43" s="67"/>
      <c r="T43" s="176"/>
      <c r="U43" s="1765" t="s">
        <v>50</v>
      </c>
      <c r="V43" s="67"/>
      <c r="W43" s="175"/>
      <c r="AE43" s="1486" t="s">
        <v>119</v>
      </c>
      <c r="AF43" s="1040"/>
      <c r="AG43" s="1040"/>
      <c r="AH43" s="1040"/>
      <c r="AI43" s="1040"/>
      <c r="AJ43" s="1040"/>
      <c r="AK43" s="1040"/>
      <c r="AL43" s="1040"/>
      <c r="AM43" s="1040"/>
      <c r="AN43" s="1040"/>
      <c r="AO43" s="1040"/>
      <c r="AP43" s="1040"/>
      <c r="AQ43" s="1040"/>
      <c r="AR43" s="1040"/>
      <c r="AS43" s="1040"/>
      <c r="AT43" s="1040"/>
      <c r="AU43" s="1040"/>
      <c r="AV43" s="1040"/>
      <c r="AW43" s="1040"/>
      <c r="AX43" s="1040"/>
      <c r="AY43" s="1040"/>
      <c r="AZ43" s="1040"/>
      <c r="BH43" s="1495" t="s">
        <v>119</v>
      </c>
      <c r="BI43" s="1114"/>
      <c r="BJ43" s="1114"/>
      <c r="BK43" s="1114"/>
      <c r="BL43" s="1114"/>
      <c r="BM43" s="1114"/>
      <c r="BN43" s="1114"/>
      <c r="BO43" s="1114"/>
      <c r="BP43" s="1114"/>
      <c r="BQ43" s="1114"/>
      <c r="BR43" s="1114"/>
      <c r="BS43" s="1114"/>
      <c r="BT43" s="1114"/>
      <c r="BU43" s="1114"/>
      <c r="BV43" s="1114"/>
      <c r="BW43" s="1114"/>
      <c r="BX43" s="1114"/>
      <c r="BY43" s="1114"/>
      <c r="BZ43" s="1114"/>
      <c r="CA43" s="1114"/>
      <c r="CB43" s="1114"/>
      <c r="CC43" s="1114"/>
    </row>
    <row r="44" spans="1:81" s="2" customFormat="1" ht="60.95" customHeight="1" thickBot="1" x14ac:dyDescent="0.25">
      <c r="B44" s="1828"/>
      <c r="C44" s="1823"/>
      <c r="D44" s="405" t="s">
        <v>364</v>
      </c>
      <c r="E44" s="406" t="s">
        <v>370</v>
      </c>
      <c r="F44" s="1825"/>
      <c r="G44" s="405" t="s">
        <v>364</v>
      </c>
      <c r="H44" s="406" t="s">
        <v>370</v>
      </c>
      <c r="I44" s="1825"/>
      <c r="J44" s="405" t="s">
        <v>364</v>
      </c>
      <c r="K44" s="406" t="s">
        <v>370</v>
      </c>
      <c r="L44" s="1825"/>
      <c r="M44" s="405" t="s">
        <v>364</v>
      </c>
      <c r="N44" s="406" t="s">
        <v>370</v>
      </c>
      <c r="O44" s="1825"/>
      <c r="P44" s="405" t="s">
        <v>364</v>
      </c>
      <c r="Q44" s="406" t="s">
        <v>370</v>
      </c>
      <c r="R44" s="1825"/>
      <c r="S44" s="405" t="s">
        <v>364</v>
      </c>
      <c r="T44" s="406" t="s">
        <v>370</v>
      </c>
      <c r="U44" s="1836"/>
      <c r="V44" s="405" t="s">
        <v>364</v>
      </c>
      <c r="W44" s="406" t="s">
        <v>371</v>
      </c>
      <c r="AE44" s="1480" t="s">
        <v>629</v>
      </c>
      <c r="AF44" s="1040"/>
      <c r="AG44" s="1040"/>
      <c r="AH44" s="1040"/>
      <c r="AI44" s="1040"/>
      <c r="AJ44" s="1040"/>
      <c r="AK44" s="1040"/>
      <c r="AL44" s="1040"/>
      <c r="AM44" s="1040"/>
      <c r="AN44" s="1040"/>
      <c r="AO44" s="1040"/>
      <c r="AP44" s="1040"/>
      <c r="AQ44" s="1040"/>
      <c r="AR44" s="1040"/>
      <c r="AS44" s="1040"/>
      <c r="AT44" s="1040"/>
      <c r="AU44" s="1040"/>
      <c r="AV44" s="1040"/>
      <c r="AW44" s="1040"/>
      <c r="AX44" s="1040"/>
      <c r="AY44" s="1040"/>
      <c r="AZ44" s="1040"/>
      <c r="BH44" s="1489" t="s">
        <v>630</v>
      </c>
      <c r="BI44" s="1114"/>
      <c r="BJ44" s="1114"/>
      <c r="BK44" s="1114"/>
      <c r="BL44" s="1114"/>
      <c r="BM44" s="1114"/>
      <c r="BN44" s="1114"/>
      <c r="BO44" s="1114"/>
      <c r="BP44" s="1114"/>
      <c r="BQ44" s="1114"/>
      <c r="BR44" s="1114"/>
      <c r="BS44" s="1114"/>
      <c r="BT44" s="1114"/>
      <c r="BU44" s="1114"/>
      <c r="BV44" s="1114"/>
      <c r="BW44" s="1114"/>
      <c r="BX44" s="1114"/>
      <c r="BY44" s="1114"/>
      <c r="BZ44" s="1114"/>
      <c r="CA44" s="1114"/>
      <c r="CB44" s="1114"/>
      <c r="CC44" s="1114"/>
    </row>
    <row r="45" spans="1:81" s="2" customFormat="1" ht="60" customHeight="1" x14ac:dyDescent="0.2">
      <c r="B45" s="245" t="s">
        <v>43</v>
      </c>
      <c r="C45" s="740"/>
      <c r="D45" s="206"/>
      <c r="E45" s="113"/>
      <c r="F45" s="758"/>
      <c r="G45" s="206"/>
      <c r="H45" s="113"/>
      <c r="I45" s="758"/>
      <c r="J45" s="206"/>
      <c r="K45" s="113"/>
      <c r="L45" s="758"/>
      <c r="M45" s="206"/>
      <c r="N45" s="113"/>
      <c r="O45" s="758"/>
      <c r="P45" s="206"/>
      <c r="Q45" s="113"/>
      <c r="R45" s="758"/>
      <c r="S45" s="206"/>
      <c r="T45" s="206"/>
      <c r="U45" s="116"/>
      <c r="V45" s="206"/>
      <c r="W45" s="113"/>
      <c r="AE45" s="1226"/>
      <c r="AF45" s="1189" t="s">
        <v>1</v>
      </c>
      <c r="AG45" s="1190" t="s">
        <v>2</v>
      </c>
      <c r="AH45" s="1189" t="s">
        <v>3</v>
      </c>
      <c r="AI45" s="1190" t="s">
        <v>97</v>
      </c>
      <c r="AJ45" s="1189" t="s">
        <v>4</v>
      </c>
      <c r="AK45" s="1190" t="s">
        <v>5</v>
      </c>
      <c r="AL45" s="1189" t="s">
        <v>6</v>
      </c>
      <c r="AM45" s="1190" t="s">
        <v>7</v>
      </c>
      <c r="AN45" s="1189" t="s">
        <v>8</v>
      </c>
      <c r="AO45" s="1190" t="s">
        <v>9</v>
      </c>
      <c r="AP45" s="1189" t="s">
        <v>10</v>
      </c>
      <c r="AQ45" s="1190" t="s">
        <v>11</v>
      </c>
      <c r="AR45" s="1189" t="s">
        <v>12</v>
      </c>
      <c r="AS45" s="1190" t="s">
        <v>13</v>
      </c>
      <c r="AT45" s="1189" t="s">
        <v>14</v>
      </c>
      <c r="AU45" s="1190" t="s">
        <v>15</v>
      </c>
      <c r="AV45" s="1189" t="s">
        <v>14</v>
      </c>
      <c r="AW45" s="1190" t="s">
        <v>15</v>
      </c>
      <c r="AX45" s="1189" t="s">
        <v>16</v>
      </c>
      <c r="AY45" s="1190" t="s">
        <v>17</v>
      </c>
      <c r="AZ45" s="1190" t="s">
        <v>18</v>
      </c>
      <c r="BH45" s="1282"/>
      <c r="BI45" s="1243" t="s">
        <v>1</v>
      </c>
      <c r="BJ45" s="1244" t="s">
        <v>2</v>
      </c>
      <c r="BK45" s="1243" t="s">
        <v>3</v>
      </c>
      <c r="BL45" s="1244" t="s">
        <v>97</v>
      </c>
      <c r="BM45" s="1243" t="s">
        <v>4</v>
      </c>
      <c r="BN45" s="1244" t="s">
        <v>5</v>
      </c>
      <c r="BO45" s="1243" t="s">
        <v>6</v>
      </c>
      <c r="BP45" s="1244" t="s">
        <v>7</v>
      </c>
      <c r="BQ45" s="1243" t="s">
        <v>8</v>
      </c>
      <c r="BR45" s="1244" t="s">
        <v>9</v>
      </c>
      <c r="BS45" s="1243" t="s">
        <v>10</v>
      </c>
      <c r="BT45" s="1244" t="s">
        <v>11</v>
      </c>
      <c r="BU45" s="1243" t="s">
        <v>12</v>
      </c>
      <c r="BV45" s="1244" t="s">
        <v>13</v>
      </c>
      <c r="BW45" s="1243" t="s">
        <v>14</v>
      </c>
      <c r="BX45" s="1244" t="s">
        <v>15</v>
      </c>
      <c r="BY45" s="1243" t="s">
        <v>14</v>
      </c>
      <c r="BZ45" s="1244" t="s">
        <v>15</v>
      </c>
      <c r="CA45" s="1243" t="s">
        <v>16</v>
      </c>
      <c r="CB45" s="1244" t="s">
        <v>17</v>
      </c>
      <c r="CC45" s="1244" t="s">
        <v>18</v>
      </c>
    </row>
    <row r="46" spans="1:81" s="2" customFormat="1" ht="60" customHeight="1" x14ac:dyDescent="0.2">
      <c r="B46" s="246" t="s">
        <v>112</v>
      </c>
      <c r="C46" s="746"/>
      <c r="D46" s="207"/>
      <c r="E46" s="114"/>
      <c r="F46" s="759"/>
      <c r="G46" s="207"/>
      <c r="H46" s="114"/>
      <c r="I46" s="759"/>
      <c r="J46" s="207"/>
      <c r="K46" s="114"/>
      <c r="L46" s="759"/>
      <c r="M46" s="207"/>
      <c r="N46" s="114"/>
      <c r="O46" s="759"/>
      <c r="P46" s="207"/>
      <c r="Q46" s="114"/>
      <c r="R46" s="759"/>
      <c r="S46" s="207"/>
      <c r="T46" s="207"/>
      <c r="U46" s="117"/>
      <c r="V46" s="207"/>
      <c r="W46" s="114"/>
      <c r="AE46" s="1215"/>
      <c r="AF46" s="1807" t="str">
        <f>C43</f>
        <v>Finance Companies</v>
      </c>
      <c r="AG46" s="1053"/>
      <c r="AH46" s="1216"/>
      <c r="AI46" s="1809" t="str">
        <f>F43</f>
        <v>Entity Type 2</v>
      </c>
      <c r="AJ46" s="1053"/>
      <c r="AK46" s="1061"/>
      <c r="AL46" s="1809" t="str">
        <f>I43</f>
        <v>Entity Type 3</v>
      </c>
      <c r="AM46" s="1053"/>
      <c r="AN46" s="1061"/>
      <c r="AO46" s="1809" t="str">
        <f>L43</f>
        <v>Entity Type 4</v>
      </c>
      <c r="AP46" s="1053"/>
      <c r="AQ46" s="1061"/>
      <c r="AR46" s="1809" t="str">
        <f>O43</f>
        <v>Entity Type 5</v>
      </c>
      <c r="AS46" s="1053"/>
      <c r="AT46" s="1061"/>
      <c r="AU46" s="1809" t="str">
        <f>R43</f>
        <v>Entity Type 6</v>
      </c>
      <c r="AV46" s="1053"/>
      <c r="AW46" s="1059"/>
      <c r="AX46" s="1811" t="s">
        <v>50</v>
      </c>
      <c r="AY46" s="1053"/>
      <c r="AZ46" s="1061"/>
      <c r="BH46" s="1269"/>
      <c r="BI46" s="1847" t="str">
        <f>C43</f>
        <v>Finance Companies</v>
      </c>
      <c r="BJ46" s="1127"/>
      <c r="BK46" s="1270"/>
      <c r="BL46" s="1849" t="str">
        <f>F43</f>
        <v>Entity Type 2</v>
      </c>
      <c r="BM46" s="1127"/>
      <c r="BN46" s="1135"/>
      <c r="BO46" s="1849" t="str">
        <f>I43</f>
        <v>Entity Type 3</v>
      </c>
      <c r="BP46" s="1127"/>
      <c r="BQ46" s="1135"/>
      <c r="BR46" s="1849" t="str">
        <f>L43</f>
        <v>Entity Type 4</v>
      </c>
      <c r="BS46" s="1127"/>
      <c r="BT46" s="1135"/>
      <c r="BU46" s="1849" t="str">
        <f>O43</f>
        <v>Entity Type 5</v>
      </c>
      <c r="BV46" s="1127"/>
      <c r="BW46" s="1135"/>
      <c r="BX46" s="1849" t="str">
        <f>R43</f>
        <v>Entity Type 6</v>
      </c>
      <c r="BY46" s="1127"/>
      <c r="BZ46" s="1133"/>
      <c r="CA46" s="1851" t="s">
        <v>50</v>
      </c>
      <c r="CB46" s="1127"/>
      <c r="CC46" s="1135"/>
    </row>
    <row r="47" spans="1:81" s="2" customFormat="1" ht="60" customHeight="1" thickBot="1" x14ac:dyDescent="0.25">
      <c r="B47" s="247" t="s">
        <v>111</v>
      </c>
      <c r="C47" s="752"/>
      <c r="D47" s="208"/>
      <c r="E47" s="115"/>
      <c r="F47" s="760"/>
      <c r="G47" s="208"/>
      <c r="H47" s="115"/>
      <c r="I47" s="760"/>
      <c r="J47" s="208"/>
      <c r="K47" s="115"/>
      <c r="L47" s="760"/>
      <c r="M47" s="208"/>
      <c r="N47" s="115"/>
      <c r="O47" s="760"/>
      <c r="P47" s="208"/>
      <c r="Q47" s="115"/>
      <c r="R47" s="760"/>
      <c r="S47" s="208"/>
      <c r="T47" s="208"/>
      <c r="U47" s="118"/>
      <c r="V47" s="208"/>
      <c r="W47" s="115"/>
      <c r="AE47" s="1217"/>
      <c r="AF47" s="1808"/>
      <c r="AG47" s="1218" t="s">
        <v>364</v>
      </c>
      <c r="AH47" s="1219" t="s">
        <v>370</v>
      </c>
      <c r="AI47" s="1810"/>
      <c r="AJ47" s="1218" t="s">
        <v>364</v>
      </c>
      <c r="AK47" s="1219" t="s">
        <v>370</v>
      </c>
      <c r="AL47" s="1810"/>
      <c r="AM47" s="1218" t="s">
        <v>364</v>
      </c>
      <c r="AN47" s="1219" t="s">
        <v>370</v>
      </c>
      <c r="AO47" s="1810"/>
      <c r="AP47" s="1218" t="s">
        <v>364</v>
      </c>
      <c r="AQ47" s="1219" t="s">
        <v>370</v>
      </c>
      <c r="AR47" s="1810"/>
      <c r="AS47" s="1218" t="s">
        <v>364</v>
      </c>
      <c r="AT47" s="1219" t="s">
        <v>370</v>
      </c>
      <c r="AU47" s="1810"/>
      <c r="AV47" s="1218" t="s">
        <v>364</v>
      </c>
      <c r="AW47" s="1219" t="s">
        <v>370</v>
      </c>
      <c r="AX47" s="1808"/>
      <c r="AY47" s="1218" t="s">
        <v>364</v>
      </c>
      <c r="AZ47" s="1219" t="s">
        <v>371</v>
      </c>
      <c r="BH47" s="1271"/>
      <c r="BI47" s="1848"/>
      <c r="BJ47" s="1272" t="s">
        <v>257</v>
      </c>
      <c r="BK47" s="1273" t="s">
        <v>370</v>
      </c>
      <c r="BL47" s="1850"/>
      <c r="BM47" s="1272" t="s">
        <v>257</v>
      </c>
      <c r="BN47" s="1273" t="s">
        <v>370</v>
      </c>
      <c r="BO47" s="1850"/>
      <c r="BP47" s="1272" t="s">
        <v>257</v>
      </c>
      <c r="BQ47" s="1273" t="s">
        <v>370</v>
      </c>
      <c r="BR47" s="1850"/>
      <c r="BS47" s="1272" t="s">
        <v>257</v>
      </c>
      <c r="BT47" s="1273" t="s">
        <v>370</v>
      </c>
      <c r="BU47" s="1850"/>
      <c r="BV47" s="1272" t="s">
        <v>257</v>
      </c>
      <c r="BW47" s="1273" t="s">
        <v>370</v>
      </c>
      <c r="BX47" s="1850"/>
      <c r="BY47" s="1272" t="s">
        <v>257</v>
      </c>
      <c r="BZ47" s="1273" t="s">
        <v>370</v>
      </c>
      <c r="CA47" s="1848"/>
      <c r="CB47" s="1272" t="s">
        <v>257</v>
      </c>
      <c r="CC47" s="1273" t="s">
        <v>371</v>
      </c>
    </row>
    <row r="48" spans="1:81" s="70" customFormat="1" ht="14.25" customHeight="1" x14ac:dyDescent="0.2">
      <c r="A48" s="69"/>
      <c r="B48" s="130" t="s">
        <v>151</v>
      </c>
      <c r="C48" s="119"/>
      <c r="D48" s="209"/>
      <c r="E48" s="112"/>
      <c r="F48" s="205"/>
      <c r="G48" s="209"/>
      <c r="H48" s="112"/>
      <c r="I48" s="205"/>
      <c r="J48" s="209"/>
      <c r="K48" s="112"/>
      <c r="L48" s="205"/>
      <c r="M48" s="209"/>
      <c r="N48" s="112"/>
      <c r="O48" s="205"/>
      <c r="P48" s="209"/>
      <c r="Q48" s="112"/>
      <c r="R48" s="205"/>
      <c r="S48" s="209"/>
      <c r="T48" s="209"/>
      <c r="U48" s="119"/>
      <c r="V48" s="209"/>
      <c r="W48" s="112"/>
      <c r="AE48" s="1197"/>
      <c r="AF48" s="1205"/>
      <c r="AG48" s="1519"/>
      <c r="AH48" s="1206"/>
      <c r="AI48" s="1520"/>
      <c r="AJ48" s="1519"/>
      <c r="AK48" s="1206"/>
      <c r="AL48" s="1520"/>
      <c r="AM48" s="1519"/>
      <c r="AN48" s="1206"/>
      <c r="AO48" s="1520"/>
      <c r="AP48" s="1519"/>
      <c r="AQ48" s="1206"/>
      <c r="AR48" s="1520"/>
      <c r="AS48" s="1519"/>
      <c r="AT48" s="1206"/>
      <c r="AU48" s="1520"/>
      <c r="AV48" s="1519"/>
      <c r="AW48" s="1519"/>
      <c r="AX48" s="1207"/>
      <c r="AY48" s="1220"/>
      <c r="AZ48" s="1208"/>
      <c r="BH48" s="1251"/>
      <c r="BI48" s="1259"/>
      <c r="BJ48" s="1501"/>
      <c r="BK48" s="1260"/>
      <c r="BL48" s="1502"/>
      <c r="BM48" s="1501"/>
      <c r="BN48" s="1260"/>
      <c r="BO48" s="1502"/>
      <c r="BP48" s="1501"/>
      <c r="BQ48" s="1260"/>
      <c r="BR48" s="1502"/>
      <c r="BS48" s="1501"/>
      <c r="BT48" s="1260"/>
      <c r="BU48" s="1502"/>
      <c r="BV48" s="1501"/>
      <c r="BW48" s="1260"/>
      <c r="BX48" s="1502"/>
      <c r="BY48" s="1501"/>
      <c r="BZ48" s="1501"/>
      <c r="CA48" s="1261"/>
      <c r="CB48" s="1274"/>
      <c r="CC48" s="1262"/>
    </row>
    <row r="49" spans="1:81" s="2" customFormat="1" ht="14.25" x14ac:dyDescent="0.2">
      <c r="A49" s="6"/>
      <c r="B49" s="102">
        <v>2002</v>
      </c>
      <c r="C49" s="227"/>
      <c r="D49" s="153"/>
      <c r="E49" s="152"/>
      <c r="F49" s="223"/>
      <c r="G49" s="153"/>
      <c r="H49" s="152"/>
      <c r="I49" s="223"/>
      <c r="J49" s="153"/>
      <c r="K49" s="152"/>
      <c r="L49" s="223"/>
      <c r="M49" s="153"/>
      <c r="N49" s="152"/>
      <c r="O49" s="223"/>
      <c r="P49" s="153"/>
      <c r="Q49" s="152"/>
      <c r="R49" s="223"/>
      <c r="S49" s="153"/>
      <c r="T49" s="153"/>
      <c r="U49" s="721">
        <f>C49+F49+I49+L49+O49+R49</f>
        <v>0</v>
      </c>
      <c r="V49" s="728">
        <f>D49+G49+J49+M49+P49+S49</f>
        <v>0</v>
      </c>
      <c r="W49" s="707">
        <f>E49+H49+K49+N49+Q49+T49</f>
        <v>0</v>
      </c>
      <c r="AE49" s="1204">
        <v>2002</v>
      </c>
      <c r="AF49" s="1205" t="str">
        <f>IF(ISNUMBER(C49),'Cover Page'!$D$32/1000000*'4 classification'!C49/'FX rate'!$C7,"")</f>
        <v/>
      </c>
      <c r="AG49" s="1519" t="str">
        <f>IF(ISNUMBER(D49),'Cover Page'!$D$32/1000000*'4 classification'!D49/'FX rate'!$C7,"")</f>
        <v/>
      </c>
      <c r="AH49" s="1206" t="str">
        <f>IF(ISNUMBER(E49),'Cover Page'!$D$32/1000000*'4 classification'!E49/'FX rate'!$C7,"")</f>
        <v/>
      </c>
      <c r="AI49" s="1520" t="str">
        <f>IF(ISNUMBER(F49),'Cover Page'!$D$32/1000000*'4 classification'!F49/'FX rate'!$C7,"")</f>
        <v/>
      </c>
      <c r="AJ49" s="1519" t="str">
        <f>IF(ISNUMBER(G49),'Cover Page'!$D$32/1000000*'4 classification'!G49/'FX rate'!$C7,"")</f>
        <v/>
      </c>
      <c r="AK49" s="1206" t="str">
        <f>IF(ISNUMBER(H49),'Cover Page'!$D$32/1000000*'4 classification'!H49/'FX rate'!$C7,"")</f>
        <v/>
      </c>
      <c r="AL49" s="1520" t="str">
        <f>IF(ISNUMBER(I49),'Cover Page'!$D$32/1000000*'4 classification'!I49/'FX rate'!$C7,"")</f>
        <v/>
      </c>
      <c r="AM49" s="1519" t="str">
        <f>IF(ISNUMBER(J49),'Cover Page'!$D$32/1000000*'4 classification'!J49/'FX rate'!$C7,"")</f>
        <v/>
      </c>
      <c r="AN49" s="1206" t="str">
        <f>IF(ISNUMBER(K49),'Cover Page'!$D$32/1000000*'4 classification'!K49/'FX rate'!$C7,"")</f>
        <v/>
      </c>
      <c r="AO49" s="1520" t="str">
        <f>IF(ISNUMBER(L49),'Cover Page'!$D$32/1000000*'4 classification'!L49/'FX rate'!$C7,"")</f>
        <v/>
      </c>
      <c r="AP49" s="1519" t="str">
        <f>IF(ISNUMBER(M49),'Cover Page'!$D$32/1000000*'4 classification'!M49/'FX rate'!$C7,"")</f>
        <v/>
      </c>
      <c r="AQ49" s="1206" t="str">
        <f>IF(ISNUMBER(N49),'Cover Page'!$D$32/1000000*'4 classification'!N49/'FX rate'!$C7,"")</f>
        <v/>
      </c>
      <c r="AR49" s="1520" t="str">
        <f>IF(ISNUMBER(O49),'Cover Page'!$D$32/1000000*'4 classification'!O49/'FX rate'!$C7,"")</f>
        <v/>
      </c>
      <c r="AS49" s="1519" t="str">
        <f>IF(ISNUMBER(P49),'Cover Page'!$D$32/1000000*'4 classification'!P49/'FX rate'!$C7,"")</f>
        <v/>
      </c>
      <c r="AT49" s="1206" t="str">
        <f>IF(ISNUMBER(Q49),'Cover Page'!$D$32/1000000*'4 classification'!Q49/'FX rate'!$C7,"")</f>
        <v/>
      </c>
      <c r="AU49" s="1520" t="str">
        <f>IF(ISNUMBER(R49),'Cover Page'!$D$32/1000000*'4 classification'!R49/'FX rate'!$C7,"")</f>
        <v/>
      </c>
      <c r="AV49" s="1519" t="str">
        <f>IF(ISNUMBER(S49),'Cover Page'!$D$32/1000000*'4 classification'!S49/'FX rate'!$C7,"")</f>
        <v/>
      </c>
      <c r="AW49" s="1532" t="str">
        <f>IF(ISNUMBER(T49),'Cover Page'!$D$32/1000000*'4 classification'!T49/'FX rate'!$C7,"")</f>
        <v/>
      </c>
      <c r="AX49" s="1520">
        <f>IF(ISNUMBER(U49),'Cover Page'!$D$32/1000000*'4 classification'!U49/'FX rate'!$C7,"")</f>
        <v>0</v>
      </c>
      <c r="AY49" s="1519">
        <f>IF(ISNUMBER(V49),'Cover Page'!$D$32/1000000*'4 classification'!V49/'FX rate'!$C7,"")</f>
        <v>0</v>
      </c>
      <c r="AZ49" s="1208">
        <f>IF(ISNUMBER(W49),'Cover Page'!$D$32/1000000*'4 classification'!W49/'FX rate'!$C7,"")</f>
        <v>0</v>
      </c>
      <c r="BH49" s="1258">
        <v>2002</v>
      </c>
      <c r="BI49" s="1259" t="str">
        <f>IF(ISNUMBER(C49),'Cover Page'!$D$32/1000000*C49/'FX rate'!$C$21,"")</f>
        <v/>
      </c>
      <c r="BJ49" s="1501" t="str">
        <f>IF(ISNUMBER(D49),'Cover Page'!$D$32/1000000*D49/'FX rate'!$C$21,"")</f>
        <v/>
      </c>
      <c r="BK49" s="1260" t="str">
        <f>IF(ISNUMBER(E49),'Cover Page'!$D$32/1000000*E49/'FX rate'!$C$21,"")</f>
        <v/>
      </c>
      <c r="BL49" s="1502" t="str">
        <f>IF(ISNUMBER(F49),'Cover Page'!$D$32/1000000*F49/'FX rate'!$C$21,"")</f>
        <v/>
      </c>
      <c r="BM49" s="1501" t="str">
        <f>IF(ISNUMBER(G49),'Cover Page'!$D$32/1000000*G49/'FX rate'!$C$21,"")</f>
        <v/>
      </c>
      <c r="BN49" s="1260" t="str">
        <f>IF(ISNUMBER(H49),'Cover Page'!$D$32/1000000*H49/'FX rate'!$C$21,"")</f>
        <v/>
      </c>
      <c r="BO49" s="1502" t="str">
        <f>IF(ISNUMBER(I49),'Cover Page'!$D$32/1000000*I49/'FX rate'!$C$21,"")</f>
        <v/>
      </c>
      <c r="BP49" s="1501" t="str">
        <f>IF(ISNUMBER(J49),'Cover Page'!$D$32/1000000*J49/'FX rate'!$C$21,"")</f>
        <v/>
      </c>
      <c r="BQ49" s="1260" t="str">
        <f>IF(ISNUMBER(K49),'Cover Page'!$D$32/1000000*K49/'FX rate'!$C$21,"")</f>
        <v/>
      </c>
      <c r="BR49" s="1502" t="str">
        <f>IF(ISNUMBER(L49),'Cover Page'!$D$32/1000000*L49/'FX rate'!$C$21,"")</f>
        <v/>
      </c>
      <c r="BS49" s="1501" t="str">
        <f>IF(ISNUMBER(M49),'Cover Page'!$D$32/1000000*M49/'FX rate'!$C$21,"")</f>
        <v/>
      </c>
      <c r="BT49" s="1260" t="str">
        <f>IF(ISNUMBER(N49),'Cover Page'!$D$32/1000000*N49/'FX rate'!$C$21,"")</f>
        <v/>
      </c>
      <c r="BU49" s="1502" t="str">
        <f>IF(ISNUMBER(O49),'Cover Page'!$D$32/1000000*O49/'FX rate'!$C$21,"")</f>
        <v/>
      </c>
      <c r="BV49" s="1501" t="str">
        <f>IF(ISNUMBER(P49),'Cover Page'!$D$32/1000000*P49/'FX rate'!$C$21,"")</f>
        <v/>
      </c>
      <c r="BW49" s="1260" t="str">
        <f>IF(ISNUMBER(Q49),'Cover Page'!$D$32/1000000*Q49/'FX rate'!$C$21,"")</f>
        <v/>
      </c>
      <c r="BX49" s="1502" t="str">
        <f>IF(ISNUMBER(R49),'Cover Page'!$D$32/1000000*R49/'FX rate'!$C$21,"")</f>
        <v/>
      </c>
      <c r="BY49" s="1501" t="str">
        <f>IF(ISNUMBER(S49),'Cover Page'!$D$32/1000000*S49/'FX rate'!$C$21,"")</f>
        <v/>
      </c>
      <c r="BZ49" s="1500" t="str">
        <f>IF(ISNUMBER(T49),'Cover Page'!$D$32/1000000*T49/'FX rate'!$C$21,"")</f>
        <v/>
      </c>
      <c r="CA49" s="1502">
        <f>IF(ISNUMBER(U49),'Cover Page'!$D$32/1000000*U49/'FX rate'!$C$21,"")</f>
        <v>0</v>
      </c>
      <c r="CB49" s="1501">
        <f>IF(ISNUMBER(V49),'Cover Page'!$D$32/1000000*V49/'FX rate'!$C$21,"")</f>
        <v>0</v>
      </c>
      <c r="CC49" s="1262">
        <f>IF(ISNUMBER(W49),'Cover Page'!$D$32/1000000*W49/'FX rate'!$C$21,"")</f>
        <v>0</v>
      </c>
    </row>
    <row r="50" spans="1:81" s="2" customFormat="1" ht="14.25" x14ac:dyDescent="0.2">
      <c r="A50" s="6"/>
      <c r="B50" s="103">
        <v>2003</v>
      </c>
      <c r="C50" s="229"/>
      <c r="D50" s="155"/>
      <c r="E50" s="154"/>
      <c r="F50" s="225"/>
      <c r="G50" s="155"/>
      <c r="H50" s="154"/>
      <c r="I50" s="225"/>
      <c r="J50" s="155"/>
      <c r="K50" s="154"/>
      <c r="L50" s="225"/>
      <c r="M50" s="155"/>
      <c r="N50" s="154"/>
      <c r="O50" s="225"/>
      <c r="P50" s="155"/>
      <c r="Q50" s="154"/>
      <c r="R50" s="225"/>
      <c r="S50" s="155"/>
      <c r="T50" s="155"/>
      <c r="U50" s="720">
        <f t="shared" ref="U50:U64" si="2">C50+F50+I50+L50+O50+R50</f>
        <v>0</v>
      </c>
      <c r="V50" s="729">
        <f t="shared" ref="V50:V64" si="3">D50+G50+J50+M50+P50+S50</f>
        <v>0</v>
      </c>
      <c r="W50" s="706">
        <f t="shared" ref="W50:W64" si="4">E50+H50+K50+N50+Q50+T50</f>
        <v>0</v>
      </c>
      <c r="AE50" s="1106">
        <v>2003</v>
      </c>
      <c r="AF50" s="1207" t="str">
        <f>IF(ISNUMBER(C50),'Cover Page'!$D$32/1000000*'4 classification'!C50/'FX rate'!$C8,"")</f>
        <v/>
      </c>
      <c r="AG50" s="1521" t="str">
        <f>IF(ISNUMBER(D50),'Cover Page'!$D$32/1000000*'4 classification'!D50/'FX rate'!$C8,"")</f>
        <v/>
      </c>
      <c r="AH50" s="1208" t="str">
        <f>IF(ISNUMBER(E50),'Cover Page'!$D$32/1000000*'4 classification'!E50/'FX rate'!$C8,"")</f>
        <v/>
      </c>
      <c r="AI50" s="1522" t="str">
        <f>IF(ISNUMBER(F50),'Cover Page'!$D$32/1000000*'4 classification'!F50/'FX rate'!$C8,"")</f>
        <v/>
      </c>
      <c r="AJ50" s="1521" t="str">
        <f>IF(ISNUMBER(G50),'Cover Page'!$D$32/1000000*'4 classification'!G50/'FX rate'!$C8,"")</f>
        <v/>
      </c>
      <c r="AK50" s="1208" t="str">
        <f>IF(ISNUMBER(H50),'Cover Page'!$D$32/1000000*'4 classification'!H50/'FX rate'!$C8,"")</f>
        <v/>
      </c>
      <c r="AL50" s="1522" t="str">
        <f>IF(ISNUMBER(I50),'Cover Page'!$D$32/1000000*'4 classification'!I50/'FX rate'!$C8,"")</f>
        <v/>
      </c>
      <c r="AM50" s="1521" t="str">
        <f>IF(ISNUMBER(J50),'Cover Page'!$D$32/1000000*'4 classification'!J50/'FX rate'!$C8,"")</f>
        <v/>
      </c>
      <c r="AN50" s="1208" t="str">
        <f>IF(ISNUMBER(K50),'Cover Page'!$D$32/1000000*'4 classification'!K50/'FX rate'!$C8,"")</f>
        <v/>
      </c>
      <c r="AO50" s="1522" t="str">
        <f>IF(ISNUMBER(L50),'Cover Page'!$D$32/1000000*'4 classification'!L50/'FX rate'!$C8,"")</f>
        <v/>
      </c>
      <c r="AP50" s="1521" t="str">
        <f>IF(ISNUMBER(M50),'Cover Page'!$D$32/1000000*'4 classification'!M50/'FX rate'!$C8,"")</f>
        <v/>
      </c>
      <c r="AQ50" s="1208" t="str">
        <f>IF(ISNUMBER(N50),'Cover Page'!$D$32/1000000*'4 classification'!N50/'FX rate'!$C8,"")</f>
        <v/>
      </c>
      <c r="AR50" s="1522" t="str">
        <f>IF(ISNUMBER(O50),'Cover Page'!$D$32/1000000*'4 classification'!O50/'FX rate'!$C8,"")</f>
        <v/>
      </c>
      <c r="AS50" s="1521" t="str">
        <f>IF(ISNUMBER(P50),'Cover Page'!$D$32/1000000*'4 classification'!P50/'FX rate'!$C8,"")</f>
        <v/>
      </c>
      <c r="AT50" s="1208" t="str">
        <f>IF(ISNUMBER(Q50),'Cover Page'!$D$32/1000000*'4 classification'!Q50/'FX rate'!$C8,"")</f>
        <v/>
      </c>
      <c r="AU50" s="1522" t="str">
        <f>IF(ISNUMBER(R50),'Cover Page'!$D$32/1000000*'4 classification'!R50/'FX rate'!$C8,"")</f>
        <v/>
      </c>
      <c r="AV50" s="1521" t="str">
        <f>IF(ISNUMBER(S50),'Cover Page'!$D$32/1000000*'4 classification'!S50/'FX rate'!$C8,"")</f>
        <v/>
      </c>
      <c r="AW50" s="1532" t="str">
        <f>IF(ISNUMBER(T50),'Cover Page'!$D$32/1000000*'4 classification'!T50/'FX rate'!$C8,"")</f>
        <v/>
      </c>
      <c r="AX50" s="1520">
        <f>IF(ISNUMBER(U50),'Cover Page'!$D$32/1000000*'4 classification'!U50/'FX rate'!$C8,"")</f>
        <v>0</v>
      </c>
      <c r="AY50" s="1519">
        <f>IF(ISNUMBER(V50),'Cover Page'!$D$32/1000000*'4 classification'!V50/'FX rate'!$C8,"")</f>
        <v>0</v>
      </c>
      <c r="AZ50" s="1206">
        <f>IF(ISNUMBER(W50),'Cover Page'!$D$32/1000000*'4 classification'!W50/'FX rate'!$C8,"")</f>
        <v>0</v>
      </c>
      <c r="BH50" s="1180">
        <v>2003</v>
      </c>
      <c r="BI50" s="1261" t="str">
        <f>IF(ISNUMBER(C50),'Cover Page'!$D$32/1000000*C50/'FX rate'!$C$21,"")</f>
        <v/>
      </c>
      <c r="BJ50" s="1503" t="str">
        <f>IF(ISNUMBER(D50),'Cover Page'!$D$32/1000000*D50/'FX rate'!$C$21,"")</f>
        <v/>
      </c>
      <c r="BK50" s="1262" t="str">
        <f>IF(ISNUMBER(E50),'Cover Page'!$D$32/1000000*E50/'FX rate'!$C$21,"")</f>
        <v/>
      </c>
      <c r="BL50" s="1504" t="str">
        <f>IF(ISNUMBER(F50),'Cover Page'!$D$32/1000000*F50/'FX rate'!$C$21,"")</f>
        <v/>
      </c>
      <c r="BM50" s="1503" t="str">
        <f>IF(ISNUMBER(G50),'Cover Page'!$D$32/1000000*G50/'FX rate'!$C$21,"")</f>
        <v/>
      </c>
      <c r="BN50" s="1262" t="str">
        <f>IF(ISNUMBER(H50),'Cover Page'!$D$32/1000000*H50/'FX rate'!$C$21,"")</f>
        <v/>
      </c>
      <c r="BO50" s="1504" t="str">
        <f>IF(ISNUMBER(I50),'Cover Page'!$D$32/1000000*I50/'FX rate'!$C$21,"")</f>
        <v/>
      </c>
      <c r="BP50" s="1503" t="str">
        <f>IF(ISNUMBER(J50),'Cover Page'!$D$32/1000000*J50/'FX rate'!$C$21,"")</f>
        <v/>
      </c>
      <c r="BQ50" s="1262" t="str">
        <f>IF(ISNUMBER(K50),'Cover Page'!$D$32/1000000*K50/'FX rate'!$C$21,"")</f>
        <v/>
      </c>
      <c r="BR50" s="1504" t="str">
        <f>IF(ISNUMBER(L50),'Cover Page'!$D$32/1000000*L50/'FX rate'!$C$21,"")</f>
        <v/>
      </c>
      <c r="BS50" s="1503" t="str">
        <f>IF(ISNUMBER(M50),'Cover Page'!$D$32/1000000*M50/'FX rate'!$C$21,"")</f>
        <v/>
      </c>
      <c r="BT50" s="1262" t="str">
        <f>IF(ISNUMBER(N50),'Cover Page'!$D$32/1000000*N50/'FX rate'!$C$21,"")</f>
        <v/>
      </c>
      <c r="BU50" s="1504" t="str">
        <f>IF(ISNUMBER(O50),'Cover Page'!$D$32/1000000*O50/'FX rate'!$C$21,"")</f>
        <v/>
      </c>
      <c r="BV50" s="1503" t="str">
        <f>IF(ISNUMBER(P50),'Cover Page'!$D$32/1000000*P50/'FX rate'!$C$21,"")</f>
        <v/>
      </c>
      <c r="BW50" s="1262" t="str">
        <f>IF(ISNUMBER(Q50),'Cover Page'!$D$32/1000000*Q50/'FX rate'!$C$21,"")</f>
        <v/>
      </c>
      <c r="BX50" s="1504" t="str">
        <f>IF(ISNUMBER(R50),'Cover Page'!$D$32/1000000*R50/'FX rate'!$C$21,"")</f>
        <v/>
      </c>
      <c r="BY50" s="1503" t="str">
        <f>IF(ISNUMBER(S50),'Cover Page'!$D$32/1000000*S50/'FX rate'!$C$21,"")</f>
        <v/>
      </c>
      <c r="BZ50" s="1500" t="str">
        <f>IF(ISNUMBER(T50),'Cover Page'!$D$32/1000000*T50/'FX rate'!$C$21,"")</f>
        <v/>
      </c>
      <c r="CA50" s="1502">
        <f>IF(ISNUMBER(U50),'Cover Page'!$D$32/1000000*U50/'FX rate'!$C$21,"")</f>
        <v>0</v>
      </c>
      <c r="CB50" s="1501">
        <f>IF(ISNUMBER(V50),'Cover Page'!$D$32/1000000*V50/'FX rate'!$C$21,"")</f>
        <v>0</v>
      </c>
      <c r="CC50" s="1260">
        <f>IF(ISNUMBER(W50),'Cover Page'!$D$32/1000000*W50/'FX rate'!$C$21,"")</f>
        <v>0</v>
      </c>
    </row>
    <row r="51" spans="1:81" s="2" customFormat="1" ht="14.25" x14ac:dyDescent="0.2">
      <c r="A51" s="6"/>
      <c r="B51" s="103">
        <v>2004</v>
      </c>
      <c r="C51" s="229"/>
      <c r="D51" s="155"/>
      <c r="E51" s="154"/>
      <c r="F51" s="225"/>
      <c r="G51" s="155"/>
      <c r="H51" s="154"/>
      <c r="I51" s="225"/>
      <c r="J51" s="155"/>
      <c r="K51" s="154"/>
      <c r="L51" s="225"/>
      <c r="M51" s="155"/>
      <c r="N51" s="154"/>
      <c r="O51" s="225"/>
      <c r="P51" s="155"/>
      <c r="Q51" s="154"/>
      <c r="R51" s="225"/>
      <c r="S51" s="155"/>
      <c r="T51" s="155"/>
      <c r="U51" s="720">
        <f t="shared" si="2"/>
        <v>0</v>
      </c>
      <c r="V51" s="729">
        <f t="shared" si="3"/>
        <v>0</v>
      </c>
      <c r="W51" s="706">
        <f t="shared" si="4"/>
        <v>0</v>
      </c>
      <c r="AE51" s="1106">
        <v>2004</v>
      </c>
      <c r="AF51" s="1207" t="str">
        <f>IF(ISNUMBER(C51),'Cover Page'!$D$32/1000000*'4 classification'!C51/'FX rate'!$C9,"")</f>
        <v/>
      </c>
      <c r="AG51" s="1521" t="str">
        <f>IF(ISNUMBER(D51),'Cover Page'!$D$32/1000000*'4 classification'!D51/'FX rate'!$C9,"")</f>
        <v/>
      </c>
      <c r="AH51" s="1208" t="str">
        <f>IF(ISNUMBER(E51),'Cover Page'!$D$32/1000000*'4 classification'!E51/'FX rate'!$C9,"")</f>
        <v/>
      </c>
      <c r="AI51" s="1522" t="str">
        <f>IF(ISNUMBER(F51),'Cover Page'!$D$32/1000000*'4 classification'!F51/'FX rate'!$C9,"")</f>
        <v/>
      </c>
      <c r="AJ51" s="1521" t="str">
        <f>IF(ISNUMBER(G51),'Cover Page'!$D$32/1000000*'4 classification'!G51/'FX rate'!$C9,"")</f>
        <v/>
      </c>
      <c r="AK51" s="1208" t="str">
        <f>IF(ISNUMBER(H51),'Cover Page'!$D$32/1000000*'4 classification'!H51/'FX rate'!$C9,"")</f>
        <v/>
      </c>
      <c r="AL51" s="1522" t="str">
        <f>IF(ISNUMBER(I51),'Cover Page'!$D$32/1000000*'4 classification'!I51/'FX rate'!$C9,"")</f>
        <v/>
      </c>
      <c r="AM51" s="1521" t="str">
        <f>IF(ISNUMBER(J51),'Cover Page'!$D$32/1000000*'4 classification'!J51/'FX rate'!$C9,"")</f>
        <v/>
      </c>
      <c r="AN51" s="1208" t="str">
        <f>IF(ISNUMBER(K51),'Cover Page'!$D$32/1000000*'4 classification'!K51/'FX rate'!$C9,"")</f>
        <v/>
      </c>
      <c r="AO51" s="1522" t="str">
        <f>IF(ISNUMBER(L51),'Cover Page'!$D$32/1000000*'4 classification'!L51/'FX rate'!$C9,"")</f>
        <v/>
      </c>
      <c r="AP51" s="1521" t="str">
        <f>IF(ISNUMBER(M51),'Cover Page'!$D$32/1000000*'4 classification'!M51/'FX rate'!$C9,"")</f>
        <v/>
      </c>
      <c r="AQ51" s="1208" t="str">
        <f>IF(ISNUMBER(N51),'Cover Page'!$D$32/1000000*'4 classification'!N51/'FX rate'!$C9,"")</f>
        <v/>
      </c>
      <c r="AR51" s="1522" t="str">
        <f>IF(ISNUMBER(O51),'Cover Page'!$D$32/1000000*'4 classification'!O51/'FX rate'!$C9,"")</f>
        <v/>
      </c>
      <c r="AS51" s="1521" t="str">
        <f>IF(ISNUMBER(P51),'Cover Page'!$D$32/1000000*'4 classification'!P51/'FX rate'!$C9,"")</f>
        <v/>
      </c>
      <c r="AT51" s="1208" t="str">
        <f>IF(ISNUMBER(Q51),'Cover Page'!$D$32/1000000*'4 classification'!Q51/'FX rate'!$C9,"")</f>
        <v/>
      </c>
      <c r="AU51" s="1522" t="str">
        <f>IF(ISNUMBER(R51),'Cover Page'!$D$32/1000000*'4 classification'!R51/'FX rate'!$C9,"")</f>
        <v/>
      </c>
      <c r="AV51" s="1521" t="str">
        <f>IF(ISNUMBER(S51),'Cover Page'!$D$32/1000000*'4 classification'!S51/'FX rate'!$C9,"")</f>
        <v/>
      </c>
      <c r="AW51" s="1532" t="str">
        <f>IF(ISNUMBER(T51),'Cover Page'!$D$32/1000000*'4 classification'!T51/'FX rate'!$C9,"")</f>
        <v/>
      </c>
      <c r="AX51" s="1520">
        <f>IF(ISNUMBER(U51),'Cover Page'!$D$32/1000000*'4 classification'!U51/'FX rate'!$C9,"")</f>
        <v>0</v>
      </c>
      <c r="AY51" s="1519">
        <f>IF(ISNUMBER(V51),'Cover Page'!$D$32/1000000*'4 classification'!V51/'FX rate'!$C9,"")</f>
        <v>0</v>
      </c>
      <c r="AZ51" s="1206">
        <f>IF(ISNUMBER(W51),'Cover Page'!$D$32/1000000*'4 classification'!W51/'FX rate'!$C9,"")</f>
        <v>0</v>
      </c>
      <c r="BH51" s="1180">
        <v>2004</v>
      </c>
      <c r="BI51" s="1261" t="str">
        <f>IF(ISNUMBER(C51),'Cover Page'!$D$32/1000000*C51/'FX rate'!$C$21,"")</f>
        <v/>
      </c>
      <c r="BJ51" s="1503" t="str">
        <f>IF(ISNUMBER(D51),'Cover Page'!$D$32/1000000*D51/'FX rate'!$C$21,"")</f>
        <v/>
      </c>
      <c r="BK51" s="1262" t="str">
        <f>IF(ISNUMBER(E51),'Cover Page'!$D$32/1000000*E51/'FX rate'!$C$21,"")</f>
        <v/>
      </c>
      <c r="BL51" s="1504" t="str">
        <f>IF(ISNUMBER(F51),'Cover Page'!$D$32/1000000*F51/'FX rate'!$C$21,"")</f>
        <v/>
      </c>
      <c r="BM51" s="1503" t="str">
        <f>IF(ISNUMBER(G51),'Cover Page'!$D$32/1000000*G51/'FX rate'!$C$21,"")</f>
        <v/>
      </c>
      <c r="BN51" s="1262" t="str">
        <f>IF(ISNUMBER(H51),'Cover Page'!$D$32/1000000*H51/'FX rate'!$C$21,"")</f>
        <v/>
      </c>
      <c r="BO51" s="1504" t="str">
        <f>IF(ISNUMBER(I51),'Cover Page'!$D$32/1000000*I51/'FX rate'!$C$21,"")</f>
        <v/>
      </c>
      <c r="BP51" s="1503" t="str">
        <f>IF(ISNUMBER(J51),'Cover Page'!$D$32/1000000*J51/'FX rate'!$C$21,"")</f>
        <v/>
      </c>
      <c r="BQ51" s="1262" t="str">
        <f>IF(ISNUMBER(K51),'Cover Page'!$D$32/1000000*K51/'FX rate'!$C$21,"")</f>
        <v/>
      </c>
      <c r="BR51" s="1504" t="str">
        <f>IF(ISNUMBER(L51),'Cover Page'!$D$32/1000000*L51/'FX rate'!$C$21,"")</f>
        <v/>
      </c>
      <c r="BS51" s="1503" t="str">
        <f>IF(ISNUMBER(M51),'Cover Page'!$D$32/1000000*M51/'FX rate'!$C$21,"")</f>
        <v/>
      </c>
      <c r="BT51" s="1262" t="str">
        <f>IF(ISNUMBER(N51),'Cover Page'!$D$32/1000000*N51/'FX rate'!$C$21,"")</f>
        <v/>
      </c>
      <c r="BU51" s="1504" t="str">
        <f>IF(ISNUMBER(O51),'Cover Page'!$D$32/1000000*O51/'FX rate'!$C$21,"")</f>
        <v/>
      </c>
      <c r="BV51" s="1503" t="str">
        <f>IF(ISNUMBER(P51),'Cover Page'!$D$32/1000000*P51/'FX rate'!$C$21,"")</f>
        <v/>
      </c>
      <c r="BW51" s="1262" t="str">
        <f>IF(ISNUMBER(Q51),'Cover Page'!$D$32/1000000*Q51/'FX rate'!$C$21,"")</f>
        <v/>
      </c>
      <c r="BX51" s="1504" t="str">
        <f>IF(ISNUMBER(R51),'Cover Page'!$D$32/1000000*R51/'FX rate'!$C$21,"")</f>
        <v/>
      </c>
      <c r="BY51" s="1503" t="str">
        <f>IF(ISNUMBER(S51),'Cover Page'!$D$32/1000000*S51/'FX rate'!$C$21,"")</f>
        <v/>
      </c>
      <c r="BZ51" s="1500" t="str">
        <f>IF(ISNUMBER(T51),'Cover Page'!$D$32/1000000*T51/'FX rate'!$C$21,"")</f>
        <v/>
      </c>
      <c r="CA51" s="1502">
        <f>IF(ISNUMBER(U51),'Cover Page'!$D$32/1000000*U51/'FX rate'!$C$21,"")</f>
        <v>0</v>
      </c>
      <c r="CB51" s="1501">
        <f>IF(ISNUMBER(V51),'Cover Page'!$D$32/1000000*V51/'FX rate'!$C$21,"")</f>
        <v>0</v>
      </c>
      <c r="CC51" s="1260">
        <f>IF(ISNUMBER(W51),'Cover Page'!$D$32/1000000*W51/'FX rate'!$C$21,"")</f>
        <v>0</v>
      </c>
    </row>
    <row r="52" spans="1:81" s="2" customFormat="1" ht="14.25" x14ac:dyDescent="0.2">
      <c r="A52" s="6"/>
      <c r="B52" s="103">
        <v>2005</v>
      </c>
      <c r="C52" s="229"/>
      <c r="D52" s="155"/>
      <c r="E52" s="154"/>
      <c r="F52" s="225"/>
      <c r="G52" s="155"/>
      <c r="H52" s="154"/>
      <c r="I52" s="225"/>
      <c r="J52" s="155"/>
      <c r="K52" s="154"/>
      <c r="L52" s="225"/>
      <c r="M52" s="155"/>
      <c r="N52" s="154"/>
      <c r="O52" s="225"/>
      <c r="P52" s="155"/>
      <c r="Q52" s="154"/>
      <c r="R52" s="225"/>
      <c r="S52" s="155"/>
      <c r="T52" s="155"/>
      <c r="U52" s="720">
        <f t="shared" si="2"/>
        <v>0</v>
      </c>
      <c r="V52" s="729">
        <f t="shared" si="3"/>
        <v>0</v>
      </c>
      <c r="W52" s="706">
        <f t="shared" si="4"/>
        <v>0</v>
      </c>
      <c r="AE52" s="1106">
        <v>2005</v>
      </c>
      <c r="AF52" s="1207" t="str">
        <f>IF(ISNUMBER(C52),'Cover Page'!$D$32/1000000*'4 classification'!C52/'FX rate'!$C10,"")</f>
        <v/>
      </c>
      <c r="AG52" s="1521" t="str">
        <f>IF(ISNUMBER(D52),'Cover Page'!$D$32/1000000*'4 classification'!D52/'FX rate'!$C10,"")</f>
        <v/>
      </c>
      <c r="AH52" s="1208" t="str">
        <f>IF(ISNUMBER(E52),'Cover Page'!$D$32/1000000*'4 classification'!E52/'FX rate'!$C10,"")</f>
        <v/>
      </c>
      <c r="AI52" s="1522" t="str">
        <f>IF(ISNUMBER(F52),'Cover Page'!$D$32/1000000*'4 classification'!F52/'FX rate'!$C10,"")</f>
        <v/>
      </c>
      <c r="AJ52" s="1521" t="str">
        <f>IF(ISNUMBER(G52),'Cover Page'!$D$32/1000000*'4 classification'!G52/'FX rate'!$C10,"")</f>
        <v/>
      </c>
      <c r="AK52" s="1208" t="str">
        <f>IF(ISNUMBER(H52),'Cover Page'!$D$32/1000000*'4 classification'!H52/'FX rate'!$C10,"")</f>
        <v/>
      </c>
      <c r="AL52" s="1522" t="str">
        <f>IF(ISNUMBER(I52),'Cover Page'!$D$32/1000000*'4 classification'!I52/'FX rate'!$C10,"")</f>
        <v/>
      </c>
      <c r="AM52" s="1521" t="str">
        <f>IF(ISNUMBER(J52),'Cover Page'!$D$32/1000000*'4 classification'!J52/'FX rate'!$C10,"")</f>
        <v/>
      </c>
      <c r="AN52" s="1208" t="str">
        <f>IF(ISNUMBER(K52),'Cover Page'!$D$32/1000000*'4 classification'!K52/'FX rate'!$C10,"")</f>
        <v/>
      </c>
      <c r="AO52" s="1522" t="str">
        <f>IF(ISNUMBER(L52),'Cover Page'!$D$32/1000000*'4 classification'!L52/'FX rate'!$C10,"")</f>
        <v/>
      </c>
      <c r="AP52" s="1521" t="str">
        <f>IF(ISNUMBER(M52),'Cover Page'!$D$32/1000000*'4 classification'!M52/'FX rate'!$C10,"")</f>
        <v/>
      </c>
      <c r="AQ52" s="1208" t="str">
        <f>IF(ISNUMBER(N52),'Cover Page'!$D$32/1000000*'4 classification'!N52/'FX rate'!$C10,"")</f>
        <v/>
      </c>
      <c r="AR52" s="1522" t="str">
        <f>IF(ISNUMBER(O52),'Cover Page'!$D$32/1000000*'4 classification'!O52/'FX rate'!$C10,"")</f>
        <v/>
      </c>
      <c r="AS52" s="1521" t="str">
        <f>IF(ISNUMBER(P52),'Cover Page'!$D$32/1000000*'4 classification'!P52/'FX rate'!$C10,"")</f>
        <v/>
      </c>
      <c r="AT52" s="1208" t="str">
        <f>IF(ISNUMBER(Q52),'Cover Page'!$D$32/1000000*'4 classification'!Q52/'FX rate'!$C10,"")</f>
        <v/>
      </c>
      <c r="AU52" s="1522" t="str">
        <f>IF(ISNUMBER(R52),'Cover Page'!$D$32/1000000*'4 classification'!R52/'FX rate'!$C10,"")</f>
        <v/>
      </c>
      <c r="AV52" s="1521" t="str">
        <f>IF(ISNUMBER(S52),'Cover Page'!$D$32/1000000*'4 classification'!S52/'FX rate'!$C10,"")</f>
        <v/>
      </c>
      <c r="AW52" s="1532" t="str">
        <f>IF(ISNUMBER(T52),'Cover Page'!$D$32/1000000*'4 classification'!T52/'FX rate'!$C10,"")</f>
        <v/>
      </c>
      <c r="AX52" s="1520">
        <f>IF(ISNUMBER(U52),'Cover Page'!$D$32/1000000*'4 classification'!U52/'FX rate'!$C10,"")</f>
        <v>0</v>
      </c>
      <c r="AY52" s="1519">
        <f>IF(ISNUMBER(V52),'Cover Page'!$D$32/1000000*'4 classification'!V52/'FX rate'!$C10,"")</f>
        <v>0</v>
      </c>
      <c r="AZ52" s="1206">
        <f>IF(ISNUMBER(W52),'Cover Page'!$D$32/1000000*'4 classification'!W52/'FX rate'!$C10,"")</f>
        <v>0</v>
      </c>
      <c r="BH52" s="1180">
        <v>2005</v>
      </c>
      <c r="BI52" s="1261" t="str">
        <f>IF(ISNUMBER(C52),'Cover Page'!$D$32/1000000*C52/'FX rate'!$C$21,"")</f>
        <v/>
      </c>
      <c r="BJ52" s="1503" t="str">
        <f>IF(ISNUMBER(D52),'Cover Page'!$D$32/1000000*D52/'FX rate'!$C$21,"")</f>
        <v/>
      </c>
      <c r="BK52" s="1262" t="str">
        <f>IF(ISNUMBER(E52),'Cover Page'!$D$32/1000000*E52/'FX rate'!$C$21,"")</f>
        <v/>
      </c>
      <c r="BL52" s="1504" t="str">
        <f>IF(ISNUMBER(F52),'Cover Page'!$D$32/1000000*F52/'FX rate'!$C$21,"")</f>
        <v/>
      </c>
      <c r="BM52" s="1503" t="str">
        <f>IF(ISNUMBER(G52),'Cover Page'!$D$32/1000000*G52/'FX rate'!$C$21,"")</f>
        <v/>
      </c>
      <c r="BN52" s="1262" t="str">
        <f>IF(ISNUMBER(H52),'Cover Page'!$D$32/1000000*H52/'FX rate'!$C$21,"")</f>
        <v/>
      </c>
      <c r="BO52" s="1504" t="str">
        <f>IF(ISNUMBER(I52),'Cover Page'!$D$32/1000000*I52/'FX rate'!$C$21,"")</f>
        <v/>
      </c>
      <c r="BP52" s="1503" t="str">
        <f>IF(ISNUMBER(J52),'Cover Page'!$D$32/1000000*J52/'FX rate'!$C$21,"")</f>
        <v/>
      </c>
      <c r="BQ52" s="1262" t="str">
        <f>IF(ISNUMBER(K52),'Cover Page'!$D$32/1000000*K52/'FX rate'!$C$21,"")</f>
        <v/>
      </c>
      <c r="BR52" s="1504" t="str">
        <f>IF(ISNUMBER(L52),'Cover Page'!$D$32/1000000*L52/'FX rate'!$C$21,"")</f>
        <v/>
      </c>
      <c r="BS52" s="1503" t="str">
        <f>IF(ISNUMBER(M52),'Cover Page'!$D$32/1000000*M52/'FX rate'!$C$21,"")</f>
        <v/>
      </c>
      <c r="BT52" s="1262" t="str">
        <f>IF(ISNUMBER(N52),'Cover Page'!$D$32/1000000*N52/'FX rate'!$C$21,"")</f>
        <v/>
      </c>
      <c r="BU52" s="1504" t="str">
        <f>IF(ISNUMBER(O52),'Cover Page'!$D$32/1000000*O52/'FX rate'!$C$21,"")</f>
        <v/>
      </c>
      <c r="BV52" s="1503" t="str">
        <f>IF(ISNUMBER(P52),'Cover Page'!$D$32/1000000*P52/'FX rate'!$C$21,"")</f>
        <v/>
      </c>
      <c r="BW52" s="1262" t="str">
        <f>IF(ISNUMBER(Q52),'Cover Page'!$D$32/1000000*Q52/'FX rate'!$C$21,"")</f>
        <v/>
      </c>
      <c r="BX52" s="1504" t="str">
        <f>IF(ISNUMBER(R52),'Cover Page'!$D$32/1000000*R52/'FX rate'!$C$21,"")</f>
        <v/>
      </c>
      <c r="BY52" s="1503" t="str">
        <f>IF(ISNUMBER(S52),'Cover Page'!$D$32/1000000*S52/'FX rate'!$C$21,"")</f>
        <v/>
      </c>
      <c r="BZ52" s="1500" t="str">
        <f>IF(ISNUMBER(T52),'Cover Page'!$D$32/1000000*T52/'FX rate'!$C$21,"")</f>
        <v/>
      </c>
      <c r="CA52" s="1502">
        <f>IF(ISNUMBER(U52),'Cover Page'!$D$32/1000000*U52/'FX rate'!$C$21,"")</f>
        <v>0</v>
      </c>
      <c r="CB52" s="1501">
        <f>IF(ISNUMBER(V52),'Cover Page'!$D$32/1000000*V52/'FX rate'!$C$21,"")</f>
        <v>0</v>
      </c>
      <c r="CC52" s="1260">
        <f>IF(ISNUMBER(W52),'Cover Page'!$D$32/1000000*W52/'FX rate'!$C$21,"")</f>
        <v>0</v>
      </c>
    </row>
    <row r="53" spans="1:81" s="2" customFormat="1" ht="14.25" x14ac:dyDescent="0.2">
      <c r="A53" s="6"/>
      <c r="B53" s="103">
        <v>2006</v>
      </c>
      <c r="C53" s="229"/>
      <c r="D53" s="155"/>
      <c r="E53" s="154"/>
      <c r="F53" s="225"/>
      <c r="G53" s="155"/>
      <c r="H53" s="154"/>
      <c r="I53" s="225"/>
      <c r="J53" s="155"/>
      <c r="K53" s="154"/>
      <c r="L53" s="225"/>
      <c r="M53" s="155"/>
      <c r="N53" s="154"/>
      <c r="O53" s="225"/>
      <c r="P53" s="155"/>
      <c r="Q53" s="154"/>
      <c r="R53" s="225"/>
      <c r="S53" s="155"/>
      <c r="T53" s="155"/>
      <c r="U53" s="720">
        <f t="shared" si="2"/>
        <v>0</v>
      </c>
      <c r="V53" s="729">
        <f t="shared" si="3"/>
        <v>0</v>
      </c>
      <c r="W53" s="706">
        <f t="shared" si="4"/>
        <v>0</v>
      </c>
      <c r="AE53" s="1106">
        <v>2006</v>
      </c>
      <c r="AF53" s="1207" t="str">
        <f>IF(ISNUMBER(C53),'Cover Page'!$D$32/1000000*'4 classification'!C53/'FX rate'!$C11,"")</f>
        <v/>
      </c>
      <c r="AG53" s="1521" t="str">
        <f>IF(ISNUMBER(D53),'Cover Page'!$D$32/1000000*'4 classification'!D53/'FX rate'!$C11,"")</f>
        <v/>
      </c>
      <c r="AH53" s="1208" t="str">
        <f>IF(ISNUMBER(E53),'Cover Page'!$D$32/1000000*'4 classification'!E53/'FX rate'!$C11,"")</f>
        <v/>
      </c>
      <c r="AI53" s="1522" t="str">
        <f>IF(ISNUMBER(F53),'Cover Page'!$D$32/1000000*'4 classification'!F53/'FX rate'!$C11,"")</f>
        <v/>
      </c>
      <c r="AJ53" s="1521" t="str">
        <f>IF(ISNUMBER(G53),'Cover Page'!$D$32/1000000*'4 classification'!G53/'FX rate'!$C11,"")</f>
        <v/>
      </c>
      <c r="AK53" s="1208" t="str">
        <f>IF(ISNUMBER(H53),'Cover Page'!$D$32/1000000*'4 classification'!H53/'FX rate'!$C11,"")</f>
        <v/>
      </c>
      <c r="AL53" s="1522" t="str">
        <f>IF(ISNUMBER(I53),'Cover Page'!$D$32/1000000*'4 classification'!I53/'FX rate'!$C11,"")</f>
        <v/>
      </c>
      <c r="AM53" s="1521" t="str">
        <f>IF(ISNUMBER(J53),'Cover Page'!$D$32/1000000*'4 classification'!J53/'FX rate'!$C11,"")</f>
        <v/>
      </c>
      <c r="AN53" s="1208" t="str">
        <f>IF(ISNUMBER(K53),'Cover Page'!$D$32/1000000*'4 classification'!K53/'FX rate'!$C11,"")</f>
        <v/>
      </c>
      <c r="AO53" s="1522" t="str">
        <f>IF(ISNUMBER(L53),'Cover Page'!$D$32/1000000*'4 classification'!L53/'FX rate'!$C11,"")</f>
        <v/>
      </c>
      <c r="AP53" s="1521" t="str">
        <f>IF(ISNUMBER(M53),'Cover Page'!$D$32/1000000*'4 classification'!M53/'FX rate'!$C11,"")</f>
        <v/>
      </c>
      <c r="AQ53" s="1208" t="str">
        <f>IF(ISNUMBER(N53),'Cover Page'!$D$32/1000000*'4 classification'!N53/'FX rate'!$C11,"")</f>
        <v/>
      </c>
      <c r="AR53" s="1522" t="str">
        <f>IF(ISNUMBER(O53),'Cover Page'!$D$32/1000000*'4 classification'!O53/'FX rate'!$C11,"")</f>
        <v/>
      </c>
      <c r="AS53" s="1521" t="str">
        <f>IF(ISNUMBER(P53),'Cover Page'!$D$32/1000000*'4 classification'!P53/'FX rate'!$C11,"")</f>
        <v/>
      </c>
      <c r="AT53" s="1208" t="str">
        <f>IF(ISNUMBER(Q53),'Cover Page'!$D$32/1000000*'4 classification'!Q53/'FX rate'!$C11,"")</f>
        <v/>
      </c>
      <c r="AU53" s="1522" t="str">
        <f>IF(ISNUMBER(R53),'Cover Page'!$D$32/1000000*'4 classification'!R53/'FX rate'!$C11,"")</f>
        <v/>
      </c>
      <c r="AV53" s="1521" t="str">
        <f>IF(ISNUMBER(S53),'Cover Page'!$D$32/1000000*'4 classification'!S53/'FX rate'!$C11,"")</f>
        <v/>
      </c>
      <c r="AW53" s="1532" t="str">
        <f>IF(ISNUMBER(T53),'Cover Page'!$D$32/1000000*'4 classification'!T53/'FX rate'!$C11,"")</f>
        <v/>
      </c>
      <c r="AX53" s="1520">
        <f>IF(ISNUMBER(U53),'Cover Page'!$D$32/1000000*'4 classification'!U53/'FX rate'!$C11,"")</f>
        <v>0</v>
      </c>
      <c r="AY53" s="1519">
        <f>IF(ISNUMBER(V53),'Cover Page'!$D$32/1000000*'4 classification'!V53/'FX rate'!$C11,"")</f>
        <v>0</v>
      </c>
      <c r="AZ53" s="1206">
        <f>IF(ISNUMBER(W53),'Cover Page'!$D$32/1000000*'4 classification'!W53/'FX rate'!$C11,"")</f>
        <v>0</v>
      </c>
      <c r="BH53" s="1180">
        <v>2006</v>
      </c>
      <c r="BI53" s="1261" t="str">
        <f>IF(ISNUMBER(C53),'Cover Page'!$D$32/1000000*C53/'FX rate'!$C$21,"")</f>
        <v/>
      </c>
      <c r="BJ53" s="1503" t="str">
        <f>IF(ISNUMBER(D53),'Cover Page'!$D$32/1000000*D53/'FX rate'!$C$21,"")</f>
        <v/>
      </c>
      <c r="BK53" s="1262" t="str">
        <f>IF(ISNUMBER(E53),'Cover Page'!$D$32/1000000*E53/'FX rate'!$C$21,"")</f>
        <v/>
      </c>
      <c r="BL53" s="1504" t="str">
        <f>IF(ISNUMBER(F53),'Cover Page'!$D$32/1000000*F53/'FX rate'!$C$21,"")</f>
        <v/>
      </c>
      <c r="BM53" s="1503" t="str">
        <f>IF(ISNUMBER(G53),'Cover Page'!$D$32/1000000*G53/'FX rate'!$C$21,"")</f>
        <v/>
      </c>
      <c r="BN53" s="1262" t="str">
        <f>IF(ISNUMBER(H53),'Cover Page'!$D$32/1000000*H53/'FX rate'!$C$21,"")</f>
        <v/>
      </c>
      <c r="BO53" s="1504" t="str">
        <f>IF(ISNUMBER(I53),'Cover Page'!$D$32/1000000*I53/'FX rate'!$C$21,"")</f>
        <v/>
      </c>
      <c r="BP53" s="1503" t="str">
        <f>IF(ISNUMBER(J53),'Cover Page'!$D$32/1000000*J53/'FX rate'!$C$21,"")</f>
        <v/>
      </c>
      <c r="BQ53" s="1262" t="str">
        <f>IF(ISNUMBER(K53),'Cover Page'!$D$32/1000000*K53/'FX rate'!$C$21,"")</f>
        <v/>
      </c>
      <c r="BR53" s="1504" t="str">
        <f>IF(ISNUMBER(L53),'Cover Page'!$D$32/1000000*L53/'FX rate'!$C$21,"")</f>
        <v/>
      </c>
      <c r="BS53" s="1503" t="str">
        <f>IF(ISNUMBER(M53),'Cover Page'!$D$32/1000000*M53/'FX rate'!$C$21,"")</f>
        <v/>
      </c>
      <c r="BT53" s="1262" t="str">
        <f>IF(ISNUMBER(N53),'Cover Page'!$D$32/1000000*N53/'FX rate'!$C$21,"")</f>
        <v/>
      </c>
      <c r="BU53" s="1504" t="str">
        <f>IF(ISNUMBER(O53),'Cover Page'!$D$32/1000000*O53/'FX rate'!$C$21,"")</f>
        <v/>
      </c>
      <c r="BV53" s="1503" t="str">
        <f>IF(ISNUMBER(P53),'Cover Page'!$D$32/1000000*P53/'FX rate'!$C$21,"")</f>
        <v/>
      </c>
      <c r="BW53" s="1262" t="str">
        <f>IF(ISNUMBER(Q53),'Cover Page'!$D$32/1000000*Q53/'FX rate'!$C$21,"")</f>
        <v/>
      </c>
      <c r="BX53" s="1504" t="str">
        <f>IF(ISNUMBER(R53),'Cover Page'!$D$32/1000000*R53/'FX rate'!$C$21,"")</f>
        <v/>
      </c>
      <c r="BY53" s="1503" t="str">
        <f>IF(ISNUMBER(S53),'Cover Page'!$D$32/1000000*S53/'FX rate'!$C$21,"")</f>
        <v/>
      </c>
      <c r="BZ53" s="1500" t="str">
        <f>IF(ISNUMBER(T53),'Cover Page'!$D$32/1000000*T53/'FX rate'!$C$21,"")</f>
        <v/>
      </c>
      <c r="CA53" s="1502">
        <f>IF(ISNUMBER(U53),'Cover Page'!$D$32/1000000*U53/'FX rate'!$C$21,"")</f>
        <v>0</v>
      </c>
      <c r="CB53" s="1501">
        <f>IF(ISNUMBER(V53),'Cover Page'!$D$32/1000000*V53/'FX rate'!$C$21,"")</f>
        <v>0</v>
      </c>
      <c r="CC53" s="1260">
        <f>IF(ISNUMBER(W53),'Cover Page'!$D$32/1000000*W53/'FX rate'!$C$21,"")</f>
        <v>0</v>
      </c>
    </row>
    <row r="54" spans="1:81" s="2" customFormat="1" ht="14.25" x14ac:dyDescent="0.2">
      <c r="A54" s="6"/>
      <c r="B54" s="103">
        <v>2007</v>
      </c>
      <c r="C54" s="229"/>
      <c r="D54" s="155"/>
      <c r="E54" s="154"/>
      <c r="F54" s="225"/>
      <c r="G54" s="155"/>
      <c r="H54" s="154"/>
      <c r="I54" s="225"/>
      <c r="J54" s="155"/>
      <c r="K54" s="154"/>
      <c r="L54" s="225"/>
      <c r="M54" s="155"/>
      <c r="N54" s="154"/>
      <c r="O54" s="225"/>
      <c r="P54" s="155"/>
      <c r="Q54" s="154"/>
      <c r="R54" s="225"/>
      <c r="S54" s="155"/>
      <c r="T54" s="155"/>
      <c r="U54" s="720">
        <f t="shared" si="2"/>
        <v>0</v>
      </c>
      <c r="V54" s="729">
        <f t="shared" si="3"/>
        <v>0</v>
      </c>
      <c r="W54" s="706">
        <f t="shared" si="4"/>
        <v>0</v>
      </c>
      <c r="AE54" s="1106">
        <v>2007</v>
      </c>
      <c r="AF54" s="1207" t="str">
        <f>IF(ISNUMBER(C54),'Cover Page'!$D$32/1000000*'4 classification'!C54/'FX rate'!$C12,"")</f>
        <v/>
      </c>
      <c r="AG54" s="1521" t="str">
        <f>IF(ISNUMBER(D54),'Cover Page'!$D$32/1000000*'4 classification'!D54/'FX rate'!$C12,"")</f>
        <v/>
      </c>
      <c r="AH54" s="1208" t="str">
        <f>IF(ISNUMBER(E54),'Cover Page'!$D$32/1000000*'4 classification'!E54/'FX rate'!$C12,"")</f>
        <v/>
      </c>
      <c r="AI54" s="1522" t="str">
        <f>IF(ISNUMBER(F54),'Cover Page'!$D$32/1000000*'4 classification'!F54/'FX rate'!$C12,"")</f>
        <v/>
      </c>
      <c r="AJ54" s="1521" t="str">
        <f>IF(ISNUMBER(G54),'Cover Page'!$D$32/1000000*'4 classification'!G54/'FX rate'!$C12,"")</f>
        <v/>
      </c>
      <c r="AK54" s="1208" t="str">
        <f>IF(ISNUMBER(H54),'Cover Page'!$D$32/1000000*'4 classification'!H54/'FX rate'!$C12,"")</f>
        <v/>
      </c>
      <c r="AL54" s="1522" t="str">
        <f>IF(ISNUMBER(I54),'Cover Page'!$D$32/1000000*'4 classification'!I54/'FX rate'!$C12,"")</f>
        <v/>
      </c>
      <c r="AM54" s="1521" t="str">
        <f>IF(ISNUMBER(J54),'Cover Page'!$D$32/1000000*'4 classification'!J54/'FX rate'!$C12,"")</f>
        <v/>
      </c>
      <c r="AN54" s="1208" t="str">
        <f>IF(ISNUMBER(K54),'Cover Page'!$D$32/1000000*'4 classification'!K54/'FX rate'!$C12,"")</f>
        <v/>
      </c>
      <c r="AO54" s="1522" t="str">
        <f>IF(ISNUMBER(L54),'Cover Page'!$D$32/1000000*'4 classification'!L54/'FX rate'!$C12,"")</f>
        <v/>
      </c>
      <c r="AP54" s="1521" t="str">
        <f>IF(ISNUMBER(M54),'Cover Page'!$D$32/1000000*'4 classification'!M54/'FX rate'!$C12,"")</f>
        <v/>
      </c>
      <c r="AQ54" s="1208" t="str">
        <f>IF(ISNUMBER(N54),'Cover Page'!$D$32/1000000*'4 classification'!N54/'FX rate'!$C12,"")</f>
        <v/>
      </c>
      <c r="AR54" s="1522" t="str">
        <f>IF(ISNUMBER(O54),'Cover Page'!$D$32/1000000*'4 classification'!O54/'FX rate'!$C12,"")</f>
        <v/>
      </c>
      <c r="AS54" s="1521" t="str">
        <f>IF(ISNUMBER(P54),'Cover Page'!$D$32/1000000*'4 classification'!P54/'FX rate'!$C12,"")</f>
        <v/>
      </c>
      <c r="AT54" s="1208" t="str">
        <f>IF(ISNUMBER(Q54),'Cover Page'!$D$32/1000000*'4 classification'!Q54/'FX rate'!$C12,"")</f>
        <v/>
      </c>
      <c r="AU54" s="1522" t="str">
        <f>IF(ISNUMBER(R54),'Cover Page'!$D$32/1000000*'4 classification'!R54/'FX rate'!$C12,"")</f>
        <v/>
      </c>
      <c r="AV54" s="1521" t="str">
        <f>IF(ISNUMBER(S54),'Cover Page'!$D$32/1000000*'4 classification'!S54/'FX rate'!$C12,"")</f>
        <v/>
      </c>
      <c r="AW54" s="1532" t="str">
        <f>IF(ISNUMBER(T54),'Cover Page'!$D$32/1000000*'4 classification'!T54/'FX rate'!$C12,"")</f>
        <v/>
      </c>
      <c r="AX54" s="1520">
        <f>IF(ISNUMBER(U54),'Cover Page'!$D$32/1000000*'4 classification'!U54/'FX rate'!$C12,"")</f>
        <v>0</v>
      </c>
      <c r="AY54" s="1519">
        <f>IF(ISNUMBER(V54),'Cover Page'!$D$32/1000000*'4 classification'!V54/'FX rate'!$C12,"")</f>
        <v>0</v>
      </c>
      <c r="AZ54" s="1206">
        <f>IF(ISNUMBER(W54),'Cover Page'!$D$32/1000000*'4 classification'!W54/'FX rate'!$C12,"")</f>
        <v>0</v>
      </c>
      <c r="BH54" s="1180">
        <v>2007</v>
      </c>
      <c r="BI54" s="1261" t="str">
        <f>IF(ISNUMBER(C54),'Cover Page'!$D$32/1000000*C54/'FX rate'!$C$21,"")</f>
        <v/>
      </c>
      <c r="BJ54" s="1503" t="str">
        <f>IF(ISNUMBER(D54),'Cover Page'!$D$32/1000000*D54/'FX rate'!$C$21,"")</f>
        <v/>
      </c>
      <c r="BK54" s="1262" t="str">
        <f>IF(ISNUMBER(E54),'Cover Page'!$D$32/1000000*E54/'FX rate'!$C$21,"")</f>
        <v/>
      </c>
      <c r="BL54" s="1504" t="str">
        <f>IF(ISNUMBER(F54),'Cover Page'!$D$32/1000000*F54/'FX rate'!$C$21,"")</f>
        <v/>
      </c>
      <c r="BM54" s="1503" t="str">
        <f>IF(ISNUMBER(G54),'Cover Page'!$D$32/1000000*G54/'FX rate'!$C$21,"")</f>
        <v/>
      </c>
      <c r="BN54" s="1262" t="str">
        <f>IF(ISNUMBER(H54),'Cover Page'!$D$32/1000000*H54/'FX rate'!$C$21,"")</f>
        <v/>
      </c>
      <c r="BO54" s="1504" t="str">
        <f>IF(ISNUMBER(I54),'Cover Page'!$D$32/1000000*I54/'FX rate'!$C$21,"")</f>
        <v/>
      </c>
      <c r="BP54" s="1503" t="str">
        <f>IF(ISNUMBER(J54),'Cover Page'!$D$32/1000000*J54/'FX rate'!$C$21,"")</f>
        <v/>
      </c>
      <c r="BQ54" s="1262" t="str">
        <f>IF(ISNUMBER(K54),'Cover Page'!$D$32/1000000*K54/'FX rate'!$C$21,"")</f>
        <v/>
      </c>
      <c r="BR54" s="1504" t="str">
        <f>IF(ISNUMBER(L54),'Cover Page'!$D$32/1000000*L54/'FX rate'!$C$21,"")</f>
        <v/>
      </c>
      <c r="BS54" s="1503" t="str">
        <f>IF(ISNUMBER(M54),'Cover Page'!$D$32/1000000*M54/'FX rate'!$C$21,"")</f>
        <v/>
      </c>
      <c r="BT54" s="1262" t="str">
        <f>IF(ISNUMBER(N54),'Cover Page'!$D$32/1000000*N54/'FX rate'!$C$21,"")</f>
        <v/>
      </c>
      <c r="BU54" s="1504" t="str">
        <f>IF(ISNUMBER(O54),'Cover Page'!$D$32/1000000*O54/'FX rate'!$C$21,"")</f>
        <v/>
      </c>
      <c r="BV54" s="1503" t="str">
        <f>IF(ISNUMBER(P54),'Cover Page'!$D$32/1000000*P54/'FX rate'!$C$21,"")</f>
        <v/>
      </c>
      <c r="BW54" s="1262" t="str">
        <f>IF(ISNUMBER(Q54),'Cover Page'!$D$32/1000000*Q54/'FX rate'!$C$21,"")</f>
        <v/>
      </c>
      <c r="BX54" s="1504" t="str">
        <f>IF(ISNUMBER(R54),'Cover Page'!$D$32/1000000*R54/'FX rate'!$C$21,"")</f>
        <v/>
      </c>
      <c r="BY54" s="1503" t="str">
        <f>IF(ISNUMBER(S54),'Cover Page'!$D$32/1000000*S54/'FX rate'!$C$21,"")</f>
        <v/>
      </c>
      <c r="BZ54" s="1500" t="str">
        <f>IF(ISNUMBER(T54),'Cover Page'!$D$32/1000000*T54/'FX rate'!$C$21,"")</f>
        <v/>
      </c>
      <c r="CA54" s="1502">
        <f>IF(ISNUMBER(U54),'Cover Page'!$D$32/1000000*U54/'FX rate'!$C$21,"")</f>
        <v>0</v>
      </c>
      <c r="CB54" s="1501">
        <f>IF(ISNUMBER(V54),'Cover Page'!$D$32/1000000*V54/'FX rate'!$C$21,"")</f>
        <v>0</v>
      </c>
      <c r="CC54" s="1260">
        <f>IF(ISNUMBER(W54),'Cover Page'!$D$32/1000000*W54/'FX rate'!$C$21,"")</f>
        <v>0</v>
      </c>
    </row>
    <row r="55" spans="1:81" s="2" customFormat="1" ht="14.25" x14ac:dyDescent="0.2">
      <c r="A55" s="6"/>
      <c r="B55" s="103">
        <v>2008</v>
      </c>
      <c r="C55" s="229"/>
      <c r="D55" s="155"/>
      <c r="E55" s="154"/>
      <c r="F55" s="225"/>
      <c r="G55" s="155"/>
      <c r="H55" s="154"/>
      <c r="I55" s="225"/>
      <c r="J55" s="155"/>
      <c r="K55" s="154"/>
      <c r="L55" s="225"/>
      <c r="M55" s="155"/>
      <c r="N55" s="154"/>
      <c r="O55" s="225"/>
      <c r="P55" s="155"/>
      <c r="Q55" s="154"/>
      <c r="R55" s="225"/>
      <c r="S55" s="155"/>
      <c r="T55" s="155"/>
      <c r="U55" s="720">
        <f t="shared" si="2"/>
        <v>0</v>
      </c>
      <c r="V55" s="729">
        <f t="shared" si="3"/>
        <v>0</v>
      </c>
      <c r="W55" s="706">
        <f t="shared" si="4"/>
        <v>0</v>
      </c>
      <c r="AE55" s="1106">
        <v>2008</v>
      </c>
      <c r="AF55" s="1207" t="str">
        <f>IF(ISNUMBER(C55),'Cover Page'!$D$32/1000000*'4 classification'!C55/'FX rate'!$C13,"")</f>
        <v/>
      </c>
      <c r="AG55" s="1521" t="str">
        <f>IF(ISNUMBER(D55),'Cover Page'!$D$32/1000000*'4 classification'!D55/'FX rate'!$C13,"")</f>
        <v/>
      </c>
      <c r="AH55" s="1208" t="str">
        <f>IF(ISNUMBER(E55),'Cover Page'!$D$32/1000000*'4 classification'!E55/'FX rate'!$C13,"")</f>
        <v/>
      </c>
      <c r="AI55" s="1522" t="str">
        <f>IF(ISNUMBER(F55),'Cover Page'!$D$32/1000000*'4 classification'!F55/'FX rate'!$C13,"")</f>
        <v/>
      </c>
      <c r="AJ55" s="1521" t="str">
        <f>IF(ISNUMBER(G55),'Cover Page'!$D$32/1000000*'4 classification'!G55/'FX rate'!$C13,"")</f>
        <v/>
      </c>
      <c r="AK55" s="1208" t="str">
        <f>IF(ISNUMBER(H55),'Cover Page'!$D$32/1000000*'4 classification'!H55/'FX rate'!$C13,"")</f>
        <v/>
      </c>
      <c r="AL55" s="1522" t="str">
        <f>IF(ISNUMBER(I55),'Cover Page'!$D$32/1000000*'4 classification'!I55/'FX rate'!$C13,"")</f>
        <v/>
      </c>
      <c r="AM55" s="1521" t="str">
        <f>IF(ISNUMBER(J55),'Cover Page'!$D$32/1000000*'4 classification'!J55/'FX rate'!$C13,"")</f>
        <v/>
      </c>
      <c r="AN55" s="1208" t="str">
        <f>IF(ISNUMBER(K55),'Cover Page'!$D$32/1000000*'4 classification'!K55/'FX rate'!$C13,"")</f>
        <v/>
      </c>
      <c r="AO55" s="1522" t="str">
        <f>IF(ISNUMBER(L55),'Cover Page'!$D$32/1000000*'4 classification'!L55/'FX rate'!$C13,"")</f>
        <v/>
      </c>
      <c r="AP55" s="1521" t="str">
        <f>IF(ISNUMBER(M55),'Cover Page'!$D$32/1000000*'4 classification'!M55/'FX rate'!$C13,"")</f>
        <v/>
      </c>
      <c r="AQ55" s="1208" t="str">
        <f>IF(ISNUMBER(N55),'Cover Page'!$D$32/1000000*'4 classification'!N55/'FX rate'!$C13,"")</f>
        <v/>
      </c>
      <c r="AR55" s="1522" t="str">
        <f>IF(ISNUMBER(O55),'Cover Page'!$D$32/1000000*'4 classification'!O55/'FX rate'!$C13,"")</f>
        <v/>
      </c>
      <c r="AS55" s="1521" t="str">
        <f>IF(ISNUMBER(P55),'Cover Page'!$D$32/1000000*'4 classification'!P55/'FX rate'!$C13,"")</f>
        <v/>
      </c>
      <c r="AT55" s="1208" t="str">
        <f>IF(ISNUMBER(Q55),'Cover Page'!$D$32/1000000*'4 classification'!Q55/'FX rate'!$C13,"")</f>
        <v/>
      </c>
      <c r="AU55" s="1522" t="str">
        <f>IF(ISNUMBER(R55),'Cover Page'!$D$32/1000000*'4 classification'!R55/'FX rate'!$C13,"")</f>
        <v/>
      </c>
      <c r="AV55" s="1521" t="str">
        <f>IF(ISNUMBER(S55),'Cover Page'!$D$32/1000000*'4 classification'!S55/'FX rate'!$C13,"")</f>
        <v/>
      </c>
      <c r="AW55" s="1532" t="str">
        <f>IF(ISNUMBER(T55),'Cover Page'!$D$32/1000000*'4 classification'!T55/'FX rate'!$C13,"")</f>
        <v/>
      </c>
      <c r="AX55" s="1520">
        <f>IF(ISNUMBER(U55),'Cover Page'!$D$32/1000000*'4 classification'!U55/'FX rate'!$C13,"")</f>
        <v>0</v>
      </c>
      <c r="AY55" s="1519">
        <f>IF(ISNUMBER(V55),'Cover Page'!$D$32/1000000*'4 classification'!V55/'FX rate'!$C13,"")</f>
        <v>0</v>
      </c>
      <c r="AZ55" s="1206">
        <f>IF(ISNUMBER(W55),'Cover Page'!$D$32/1000000*'4 classification'!W55/'FX rate'!$C13,"")</f>
        <v>0</v>
      </c>
      <c r="BH55" s="1180">
        <v>2008</v>
      </c>
      <c r="BI55" s="1261" t="str">
        <f>IF(ISNUMBER(C55),'Cover Page'!$D$32/1000000*C55/'FX rate'!$C$21,"")</f>
        <v/>
      </c>
      <c r="BJ55" s="1503" t="str">
        <f>IF(ISNUMBER(D55),'Cover Page'!$D$32/1000000*D55/'FX rate'!$C$21,"")</f>
        <v/>
      </c>
      <c r="BK55" s="1262" t="str">
        <f>IF(ISNUMBER(E55),'Cover Page'!$D$32/1000000*E55/'FX rate'!$C$21,"")</f>
        <v/>
      </c>
      <c r="BL55" s="1504" t="str">
        <f>IF(ISNUMBER(F55),'Cover Page'!$D$32/1000000*F55/'FX rate'!$C$21,"")</f>
        <v/>
      </c>
      <c r="BM55" s="1503" t="str">
        <f>IF(ISNUMBER(G55),'Cover Page'!$D$32/1000000*G55/'FX rate'!$C$21,"")</f>
        <v/>
      </c>
      <c r="BN55" s="1262" t="str">
        <f>IF(ISNUMBER(H55),'Cover Page'!$D$32/1000000*H55/'FX rate'!$C$21,"")</f>
        <v/>
      </c>
      <c r="BO55" s="1504" t="str">
        <f>IF(ISNUMBER(I55),'Cover Page'!$D$32/1000000*I55/'FX rate'!$C$21,"")</f>
        <v/>
      </c>
      <c r="BP55" s="1503" t="str">
        <f>IF(ISNUMBER(J55),'Cover Page'!$D$32/1000000*J55/'FX rate'!$C$21,"")</f>
        <v/>
      </c>
      <c r="BQ55" s="1262" t="str">
        <f>IF(ISNUMBER(K55),'Cover Page'!$D$32/1000000*K55/'FX rate'!$C$21,"")</f>
        <v/>
      </c>
      <c r="BR55" s="1504" t="str">
        <f>IF(ISNUMBER(L55),'Cover Page'!$D$32/1000000*L55/'FX rate'!$C$21,"")</f>
        <v/>
      </c>
      <c r="BS55" s="1503" t="str">
        <f>IF(ISNUMBER(M55),'Cover Page'!$D$32/1000000*M55/'FX rate'!$C$21,"")</f>
        <v/>
      </c>
      <c r="BT55" s="1262" t="str">
        <f>IF(ISNUMBER(N55),'Cover Page'!$D$32/1000000*N55/'FX rate'!$C$21,"")</f>
        <v/>
      </c>
      <c r="BU55" s="1504" t="str">
        <f>IF(ISNUMBER(O55),'Cover Page'!$D$32/1000000*O55/'FX rate'!$C$21,"")</f>
        <v/>
      </c>
      <c r="BV55" s="1503" t="str">
        <f>IF(ISNUMBER(P55),'Cover Page'!$D$32/1000000*P55/'FX rate'!$C$21,"")</f>
        <v/>
      </c>
      <c r="BW55" s="1262" t="str">
        <f>IF(ISNUMBER(Q55),'Cover Page'!$D$32/1000000*Q55/'FX rate'!$C$21,"")</f>
        <v/>
      </c>
      <c r="BX55" s="1504" t="str">
        <f>IF(ISNUMBER(R55),'Cover Page'!$D$32/1000000*R55/'FX rate'!$C$21,"")</f>
        <v/>
      </c>
      <c r="BY55" s="1503" t="str">
        <f>IF(ISNUMBER(S55),'Cover Page'!$D$32/1000000*S55/'FX rate'!$C$21,"")</f>
        <v/>
      </c>
      <c r="BZ55" s="1500" t="str">
        <f>IF(ISNUMBER(T55),'Cover Page'!$D$32/1000000*T55/'FX rate'!$C$21,"")</f>
        <v/>
      </c>
      <c r="CA55" s="1502">
        <f>IF(ISNUMBER(U55),'Cover Page'!$D$32/1000000*U55/'FX rate'!$C$21,"")</f>
        <v>0</v>
      </c>
      <c r="CB55" s="1501">
        <f>IF(ISNUMBER(V55),'Cover Page'!$D$32/1000000*V55/'FX rate'!$C$21,"")</f>
        <v>0</v>
      </c>
      <c r="CC55" s="1260">
        <f>IF(ISNUMBER(W55),'Cover Page'!$D$32/1000000*W55/'FX rate'!$C$21,"")</f>
        <v>0</v>
      </c>
    </row>
    <row r="56" spans="1:81" s="2" customFormat="1" ht="14.25" x14ac:dyDescent="0.2">
      <c r="A56" s="6"/>
      <c r="B56" s="103">
        <v>2009</v>
      </c>
      <c r="C56" s="229"/>
      <c r="D56" s="155"/>
      <c r="E56" s="154"/>
      <c r="F56" s="225"/>
      <c r="G56" s="155"/>
      <c r="H56" s="154"/>
      <c r="I56" s="225"/>
      <c r="J56" s="155"/>
      <c r="K56" s="154"/>
      <c r="L56" s="225"/>
      <c r="M56" s="155"/>
      <c r="N56" s="154"/>
      <c r="O56" s="225"/>
      <c r="P56" s="155"/>
      <c r="Q56" s="154"/>
      <c r="R56" s="225"/>
      <c r="S56" s="155"/>
      <c r="T56" s="155"/>
      <c r="U56" s="720">
        <f t="shared" si="2"/>
        <v>0</v>
      </c>
      <c r="V56" s="729">
        <f t="shared" si="3"/>
        <v>0</v>
      </c>
      <c r="W56" s="706">
        <f t="shared" si="4"/>
        <v>0</v>
      </c>
      <c r="AE56" s="1106">
        <v>2009</v>
      </c>
      <c r="AF56" s="1207" t="str">
        <f>IF(ISNUMBER(C56),'Cover Page'!$D$32/1000000*'4 classification'!C56/'FX rate'!$C14,"")</f>
        <v/>
      </c>
      <c r="AG56" s="1521" t="str">
        <f>IF(ISNUMBER(D56),'Cover Page'!$D$32/1000000*'4 classification'!D56/'FX rate'!$C14,"")</f>
        <v/>
      </c>
      <c r="AH56" s="1208" t="str">
        <f>IF(ISNUMBER(E56),'Cover Page'!$D$32/1000000*'4 classification'!E56/'FX rate'!$C14,"")</f>
        <v/>
      </c>
      <c r="AI56" s="1522" t="str">
        <f>IF(ISNUMBER(F56),'Cover Page'!$D$32/1000000*'4 classification'!F56/'FX rate'!$C14,"")</f>
        <v/>
      </c>
      <c r="AJ56" s="1521" t="str">
        <f>IF(ISNUMBER(G56),'Cover Page'!$D$32/1000000*'4 classification'!G56/'FX rate'!$C14,"")</f>
        <v/>
      </c>
      <c r="AK56" s="1208" t="str">
        <f>IF(ISNUMBER(H56),'Cover Page'!$D$32/1000000*'4 classification'!H56/'FX rate'!$C14,"")</f>
        <v/>
      </c>
      <c r="AL56" s="1522" t="str">
        <f>IF(ISNUMBER(I56),'Cover Page'!$D$32/1000000*'4 classification'!I56/'FX rate'!$C14,"")</f>
        <v/>
      </c>
      <c r="AM56" s="1521" t="str">
        <f>IF(ISNUMBER(J56),'Cover Page'!$D$32/1000000*'4 classification'!J56/'FX rate'!$C14,"")</f>
        <v/>
      </c>
      <c r="AN56" s="1208" t="str">
        <f>IF(ISNUMBER(K56),'Cover Page'!$D$32/1000000*'4 classification'!K56/'FX rate'!$C14,"")</f>
        <v/>
      </c>
      <c r="AO56" s="1522" t="str">
        <f>IF(ISNUMBER(L56),'Cover Page'!$D$32/1000000*'4 classification'!L56/'FX rate'!$C14,"")</f>
        <v/>
      </c>
      <c r="AP56" s="1521" t="str">
        <f>IF(ISNUMBER(M56),'Cover Page'!$D$32/1000000*'4 classification'!M56/'FX rate'!$C14,"")</f>
        <v/>
      </c>
      <c r="AQ56" s="1208" t="str">
        <f>IF(ISNUMBER(N56),'Cover Page'!$D$32/1000000*'4 classification'!N56/'FX rate'!$C14,"")</f>
        <v/>
      </c>
      <c r="AR56" s="1522" t="str">
        <f>IF(ISNUMBER(O56),'Cover Page'!$D$32/1000000*'4 classification'!O56/'FX rate'!$C14,"")</f>
        <v/>
      </c>
      <c r="AS56" s="1521" t="str">
        <f>IF(ISNUMBER(P56),'Cover Page'!$D$32/1000000*'4 classification'!P56/'FX rate'!$C14,"")</f>
        <v/>
      </c>
      <c r="AT56" s="1208" t="str">
        <f>IF(ISNUMBER(Q56),'Cover Page'!$D$32/1000000*'4 classification'!Q56/'FX rate'!$C14,"")</f>
        <v/>
      </c>
      <c r="AU56" s="1522" t="str">
        <f>IF(ISNUMBER(R56),'Cover Page'!$D$32/1000000*'4 classification'!R56/'FX rate'!$C14,"")</f>
        <v/>
      </c>
      <c r="AV56" s="1521" t="str">
        <f>IF(ISNUMBER(S56),'Cover Page'!$D$32/1000000*'4 classification'!S56/'FX rate'!$C14,"")</f>
        <v/>
      </c>
      <c r="AW56" s="1532" t="str">
        <f>IF(ISNUMBER(T56),'Cover Page'!$D$32/1000000*'4 classification'!T56/'FX rate'!$C14,"")</f>
        <v/>
      </c>
      <c r="AX56" s="1520">
        <f>IF(ISNUMBER(U56),'Cover Page'!$D$32/1000000*'4 classification'!U56/'FX rate'!$C14,"")</f>
        <v>0</v>
      </c>
      <c r="AY56" s="1519">
        <f>IF(ISNUMBER(V56),'Cover Page'!$D$32/1000000*'4 classification'!V56/'FX rate'!$C14,"")</f>
        <v>0</v>
      </c>
      <c r="AZ56" s="1206">
        <f>IF(ISNUMBER(W56),'Cover Page'!$D$32/1000000*'4 classification'!W56/'FX rate'!$C14,"")</f>
        <v>0</v>
      </c>
      <c r="BH56" s="1180">
        <v>2009</v>
      </c>
      <c r="BI56" s="1261" t="str">
        <f>IF(ISNUMBER(C56),'Cover Page'!$D$32/1000000*C56/'FX rate'!$C$21,"")</f>
        <v/>
      </c>
      <c r="BJ56" s="1503" t="str">
        <f>IF(ISNUMBER(D56),'Cover Page'!$D$32/1000000*D56/'FX rate'!$C$21,"")</f>
        <v/>
      </c>
      <c r="BK56" s="1262" t="str">
        <f>IF(ISNUMBER(E56),'Cover Page'!$D$32/1000000*E56/'FX rate'!$C$21,"")</f>
        <v/>
      </c>
      <c r="BL56" s="1504" t="str">
        <f>IF(ISNUMBER(F56),'Cover Page'!$D$32/1000000*F56/'FX rate'!$C$21,"")</f>
        <v/>
      </c>
      <c r="BM56" s="1503" t="str">
        <f>IF(ISNUMBER(G56),'Cover Page'!$D$32/1000000*G56/'FX rate'!$C$21,"")</f>
        <v/>
      </c>
      <c r="BN56" s="1262" t="str">
        <f>IF(ISNUMBER(H56),'Cover Page'!$D$32/1000000*H56/'FX rate'!$C$21,"")</f>
        <v/>
      </c>
      <c r="BO56" s="1504" t="str">
        <f>IF(ISNUMBER(I56),'Cover Page'!$D$32/1000000*I56/'FX rate'!$C$21,"")</f>
        <v/>
      </c>
      <c r="BP56" s="1503" t="str">
        <f>IF(ISNUMBER(J56),'Cover Page'!$D$32/1000000*J56/'FX rate'!$C$21,"")</f>
        <v/>
      </c>
      <c r="BQ56" s="1262" t="str">
        <f>IF(ISNUMBER(K56),'Cover Page'!$D$32/1000000*K56/'FX rate'!$C$21,"")</f>
        <v/>
      </c>
      <c r="BR56" s="1504" t="str">
        <f>IF(ISNUMBER(L56),'Cover Page'!$D$32/1000000*L56/'FX rate'!$C$21,"")</f>
        <v/>
      </c>
      <c r="BS56" s="1503" t="str">
        <f>IF(ISNUMBER(M56),'Cover Page'!$D$32/1000000*M56/'FX rate'!$C$21,"")</f>
        <v/>
      </c>
      <c r="BT56" s="1262" t="str">
        <f>IF(ISNUMBER(N56),'Cover Page'!$D$32/1000000*N56/'FX rate'!$C$21,"")</f>
        <v/>
      </c>
      <c r="BU56" s="1504" t="str">
        <f>IF(ISNUMBER(O56),'Cover Page'!$D$32/1000000*O56/'FX rate'!$C$21,"")</f>
        <v/>
      </c>
      <c r="BV56" s="1503" t="str">
        <f>IF(ISNUMBER(P56),'Cover Page'!$D$32/1000000*P56/'FX rate'!$C$21,"")</f>
        <v/>
      </c>
      <c r="BW56" s="1262" t="str">
        <f>IF(ISNUMBER(Q56),'Cover Page'!$D$32/1000000*Q56/'FX rate'!$C$21,"")</f>
        <v/>
      </c>
      <c r="BX56" s="1504" t="str">
        <f>IF(ISNUMBER(R56),'Cover Page'!$D$32/1000000*R56/'FX rate'!$C$21,"")</f>
        <v/>
      </c>
      <c r="BY56" s="1503" t="str">
        <f>IF(ISNUMBER(S56),'Cover Page'!$D$32/1000000*S56/'FX rate'!$C$21,"")</f>
        <v/>
      </c>
      <c r="BZ56" s="1500" t="str">
        <f>IF(ISNUMBER(T56),'Cover Page'!$D$32/1000000*T56/'FX rate'!$C$21,"")</f>
        <v/>
      </c>
      <c r="CA56" s="1502">
        <f>IF(ISNUMBER(U56),'Cover Page'!$D$32/1000000*U56/'FX rate'!$C$21,"")</f>
        <v>0</v>
      </c>
      <c r="CB56" s="1501">
        <f>IF(ISNUMBER(V56),'Cover Page'!$D$32/1000000*V56/'FX rate'!$C$21,"")</f>
        <v>0</v>
      </c>
      <c r="CC56" s="1260">
        <f>IF(ISNUMBER(W56),'Cover Page'!$D$32/1000000*W56/'FX rate'!$C$21,"")</f>
        <v>0</v>
      </c>
    </row>
    <row r="57" spans="1:81" s="2" customFormat="1" ht="14.25" x14ac:dyDescent="0.2">
      <c r="A57" s="6"/>
      <c r="B57" s="103">
        <v>2010</v>
      </c>
      <c r="C57" s="229"/>
      <c r="D57" s="155"/>
      <c r="E57" s="154"/>
      <c r="F57" s="225"/>
      <c r="G57" s="155"/>
      <c r="H57" s="154"/>
      <c r="I57" s="225"/>
      <c r="J57" s="155"/>
      <c r="K57" s="154"/>
      <c r="L57" s="225"/>
      <c r="M57" s="155"/>
      <c r="N57" s="154"/>
      <c r="O57" s="225"/>
      <c r="P57" s="155"/>
      <c r="Q57" s="154"/>
      <c r="R57" s="225"/>
      <c r="S57" s="155"/>
      <c r="T57" s="155"/>
      <c r="U57" s="720">
        <f t="shared" si="2"/>
        <v>0</v>
      </c>
      <c r="V57" s="729">
        <f t="shared" si="3"/>
        <v>0</v>
      </c>
      <c r="W57" s="706">
        <f t="shared" si="4"/>
        <v>0</v>
      </c>
      <c r="AE57" s="1106">
        <v>2010</v>
      </c>
      <c r="AF57" s="1207" t="str">
        <f>IF(ISNUMBER(C57),'Cover Page'!$D$32/1000000*'4 classification'!C57/'FX rate'!$C15,"")</f>
        <v/>
      </c>
      <c r="AG57" s="1521" t="str">
        <f>IF(ISNUMBER(D57),'Cover Page'!$D$32/1000000*'4 classification'!D57/'FX rate'!$C15,"")</f>
        <v/>
      </c>
      <c r="AH57" s="1208" t="str">
        <f>IF(ISNUMBER(E57),'Cover Page'!$D$32/1000000*'4 classification'!E57/'FX rate'!$C15,"")</f>
        <v/>
      </c>
      <c r="AI57" s="1522" t="str">
        <f>IF(ISNUMBER(F57),'Cover Page'!$D$32/1000000*'4 classification'!F57/'FX rate'!$C15,"")</f>
        <v/>
      </c>
      <c r="AJ57" s="1521" t="str">
        <f>IF(ISNUMBER(G57),'Cover Page'!$D$32/1000000*'4 classification'!G57/'FX rate'!$C15,"")</f>
        <v/>
      </c>
      <c r="AK57" s="1208" t="str">
        <f>IF(ISNUMBER(H57),'Cover Page'!$D$32/1000000*'4 classification'!H57/'FX rate'!$C15,"")</f>
        <v/>
      </c>
      <c r="AL57" s="1522" t="str">
        <f>IF(ISNUMBER(I57),'Cover Page'!$D$32/1000000*'4 classification'!I57/'FX rate'!$C15,"")</f>
        <v/>
      </c>
      <c r="AM57" s="1521" t="str">
        <f>IF(ISNUMBER(J57),'Cover Page'!$D$32/1000000*'4 classification'!J57/'FX rate'!$C15,"")</f>
        <v/>
      </c>
      <c r="AN57" s="1208" t="str">
        <f>IF(ISNUMBER(K57),'Cover Page'!$D$32/1000000*'4 classification'!K57/'FX rate'!$C15,"")</f>
        <v/>
      </c>
      <c r="AO57" s="1522" t="str">
        <f>IF(ISNUMBER(L57),'Cover Page'!$D$32/1000000*'4 classification'!L57/'FX rate'!$C15,"")</f>
        <v/>
      </c>
      <c r="AP57" s="1521" t="str">
        <f>IF(ISNUMBER(M57),'Cover Page'!$D$32/1000000*'4 classification'!M57/'FX rate'!$C15,"")</f>
        <v/>
      </c>
      <c r="AQ57" s="1208" t="str">
        <f>IF(ISNUMBER(N57),'Cover Page'!$D$32/1000000*'4 classification'!N57/'FX rate'!$C15,"")</f>
        <v/>
      </c>
      <c r="AR57" s="1522" t="str">
        <f>IF(ISNUMBER(O57),'Cover Page'!$D$32/1000000*'4 classification'!O57/'FX rate'!$C15,"")</f>
        <v/>
      </c>
      <c r="AS57" s="1521" t="str">
        <f>IF(ISNUMBER(P57),'Cover Page'!$D$32/1000000*'4 classification'!P57/'FX rate'!$C15,"")</f>
        <v/>
      </c>
      <c r="AT57" s="1208" t="str">
        <f>IF(ISNUMBER(Q57),'Cover Page'!$D$32/1000000*'4 classification'!Q57/'FX rate'!$C15,"")</f>
        <v/>
      </c>
      <c r="AU57" s="1522" t="str">
        <f>IF(ISNUMBER(R57),'Cover Page'!$D$32/1000000*'4 classification'!R57/'FX rate'!$C15,"")</f>
        <v/>
      </c>
      <c r="AV57" s="1521" t="str">
        <f>IF(ISNUMBER(S57),'Cover Page'!$D$32/1000000*'4 classification'!S57/'FX rate'!$C15,"")</f>
        <v/>
      </c>
      <c r="AW57" s="1532" t="str">
        <f>IF(ISNUMBER(T57),'Cover Page'!$D$32/1000000*'4 classification'!T57/'FX rate'!$C15,"")</f>
        <v/>
      </c>
      <c r="AX57" s="1520">
        <f>IF(ISNUMBER(U57),'Cover Page'!$D$32/1000000*'4 classification'!U57/'FX rate'!$C15,"")</f>
        <v>0</v>
      </c>
      <c r="AY57" s="1519">
        <f>IF(ISNUMBER(V57),'Cover Page'!$D$32/1000000*'4 classification'!V57/'FX rate'!$C15,"")</f>
        <v>0</v>
      </c>
      <c r="AZ57" s="1206">
        <f>IF(ISNUMBER(W57),'Cover Page'!$D$32/1000000*'4 classification'!W57/'FX rate'!$C15,"")</f>
        <v>0</v>
      </c>
      <c r="BH57" s="1180">
        <v>2010</v>
      </c>
      <c r="BI57" s="1261" t="str">
        <f>IF(ISNUMBER(C57),'Cover Page'!$D$32/1000000*C57/'FX rate'!$C$21,"")</f>
        <v/>
      </c>
      <c r="BJ57" s="1503" t="str">
        <f>IF(ISNUMBER(D57),'Cover Page'!$D$32/1000000*D57/'FX rate'!$C$21,"")</f>
        <v/>
      </c>
      <c r="BK57" s="1262" t="str">
        <f>IF(ISNUMBER(E57),'Cover Page'!$D$32/1000000*E57/'FX rate'!$C$21,"")</f>
        <v/>
      </c>
      <c r="BL57" s="1504" t="str">
        <f>IF(ISNUMBER(F57),'Cover Page'!$D$32/1000000*F57/'FX rate'!$C$21,"")</f>
        <v/>
      </c>
      <c r="BM57" s="1503" t="str">
        <f>IF(ISNUMBER(G57),'Cover Page'!$D$32/1000000*G57/'FX rate'!$C$21,"")</f>
        <v/>
      </c>
      <c r="BN57" s="1262" t="str">
        <f>IF(ISNUMBER(H57),'Cover Page'!$D$32/1000000*H57/'FX rate'!$C$21,"")</f>
        <v/>
      </c>
      <c r="BO57" s="1504" t="str">
        <f>IF(ISNUMBER(I57),'Cover Page'!$D$32/1000000*I57/'FX rate'!$C$21,"")</f>
        <v/>
      </c>
      <c r="BP57" s="1503" t="str">
        <f>IF(ISNUMBER(J57),'Cover Page'!$D$32/1000000*J57/'FX rate'!$C$21,"")</f>
        <v/>
      </c>
      <c r="BQ57" s="1262" t="str">
        <f>IF(ISNUMBER(K57),'Cover Page'!$D$32/1000000*K57/'FX rate'!$C$21,"")</f>
        <v/>
      </c>
      <c r="BR57" s="1504" t="str">
        <f>IF(ISNUMBER(L57),'Cover Page'!$D$32/1000000*L57/'FX rate'!$C$21,"")</f>
        <v/>
      </c>
      <c r="BS57" s="1503" t="str">
        <f>IF(ISNUMBER(M57),'Cover Page'!$D$32/1000000*M57/'FX rate'!$C$21,"")</f>
        <v/>
      </c>
      <c r="BT57" s="1262" t="str">
        <f>IF(ISNUMBER(N57),'Cover Page'!$D$32/1000000*N57/'FX rate'!$C$21,"")</f>
        <v/>
      </c>
      <c r="BU57" s="1504" t="str">
        <f>IF(ISNUMBER(O57),'Cover Page'!$D$32/1000000*O57/'FX rate'!$C$21,"")</f>
        <v/>
      </c>
      <c r="BV57" s="1503" t="str">
        <f>IF(ISNUMBER(P57),'Cover Page'!$D$32/1000000*P57/'FX rate'!$C$21,"")</f>
        <v/>
      </c>
      <c r="BW57" s="1262" t="str">
        <f>IF(ISNUMBER(Q57),'Cover Page'!$D$32/1000000*Q57/'FX rate'!$C$21,"")</f>
        <v/>
      </c>
      <c r="BX57" s="1504" t="str">
        <f>IF(ISNUMBER(R57),'Cover Page'!$D$32/1000000*R57/'FX rate'!$C$21,"")</f>
        <v/>
      </c>
      <c r="BY57" s="1503" t="str">
        <f>IF(ISNUMBER(S57),'Cover Page'!$D$32/1000000*S57/'FX rate'!$C$21,"")</f>
        <v/>
      </c>
      <c r="BZ57" s="1500" t="str">
        <f>IF(ISNUMBER(T57),'Cover Page'!$D$32/1000000*T57/'FX rate'!$C$21,"")</f>
        <v/>
      </c>
      <c r="CA57" s="1502">
        <f>IF(ISNUMBER(U57),'Cover Page'!$D$32/1000000*U57/'FX rate'!$C$21,"")</f>
        <v>0</v>
      </c>
      <c r="CB57" s="1501">
        <f>IF(ISNUMBER(V57),'Cover Page'!$D$32/1000000*V57/'FX rate'!$C$21,"")</f>
        <v>0</v>
      </c>
      <c r="CC57" s="1260">
        <f>IF(ISNUMBER(W57),'Cover Page'!$D$32/1000000*W57/'FX rate'!$C$21,"")</f>
        <v>0</v>
      </c>
    </row>
    <row r="58" spans="1:81" s="2" customFormat="1" ht="14.25" x14ac:dyDescent="0.2">
      <c r="A58" s="6"/>
      <c r="B58" s="103">
        <v>2011</v>
      </c>
      <c r="C58" s="229"/>
      <c r="D58" s="155"/>
      <c r="E58" s="154"/>
      <c r="F58" s="225"/>
      <c r="G58" s="155"/>
      <c r="H58" s="154"/>
      <c r="I58" s="225"/>
      <c r="J58" s="155"/>
      <c r="K58" s="154"/>
      <c r="L58" s="225"/>
      <c r="M58" s="155"/>
      <c r="N58" s="154"/>
      <c r="O58" s="225"/>
      <c r="P58" s="155"/>
      <c r="Q58" s="154"/>
      <c r="R58" s="225"/>
      <c r="S58" s="155"/>
      <c r="T58" s="155"/>
      <c r="U58" s="720">
        <f t="shared" si="2"/>
        <v>0</v>
      </c>
      <c r="V58" s="729">
        <f t="shared" si="3"/>
        <v>0</v>
      </c>
      <c r="W58" s="706">
        <f t="shared" si="4"/>
        <v>0</v>
      </c>
      <c r="AE58" s="1106">
        <v>2011</v>
      </c>
      <c r="AF58" s="1207" t="str">
        <f>IF(ISNUMBER(C58),'Cover Page'!$D$32/1000000*'4 classification'!C58/'FX rate'!$C16,"")</f>
        <v/>
      </c>
      <c r="AG58" s="1521" t="str">
        <f>IF(ISNUMBER(D58),'Cover Page'!$D$32/1000000*'4 classification'!D58/'FX rate'!$C16,"")</f>
        <v/>
      </c>
      <c r="AH58" s="1208" t="str">
        <f>IF(ISNUMBER(E58),'Cover Page'!$D$32/1000000*'4 classification'!E58/'FX rate'!$C16,"")</f>
        <v/>
      </c>
      <c r="AI58" s="1522" t="str">
        <f>IF(ISNUMBER(F58),'Cover Page'!$D$32/1000000*'4 classification'!F58/'FX rate'!$C16,"")</f>
        <v/>
      </c>
      <c r="AJ58" s="1521" t="str">
        <f>IF(ISNUMBER(G58),'Cover Page'!$D$32/1000000*'4 classification'!G58/'FX rate'!$C16,"")</f>
        <v/>
      </c>
      <c r="AK58" s="1208" t="str">
        <f>IF(ISNUMBER(H58),'Cover Page'!$D$32/1000000*'4 classification'!H58/'FX rate'!$C16,"")</f>
        <v/>
      </c>
      <c r="AL58" s="1522" t="str">
        <f>IF(ISNUMBER(I58),'Cover Page'!$D$32/1000000*'4 classification'!I58/'FX rate'!$C16,"")</f>
        <v/>
      </c>
      <c r="AM58" s="1521" t="str">
        <f>IF(ISNUMBER(J58),'Cover Page'!$D$32/1000000*'4 classification'!J58/'FX rate'!$C16,"")</f>
        <v/>
      </c>
      <c r="AN58" s="1208" t="str">
        <f>IF(ISNUMBER(K58),'Cover Page'!$D$32/1000000*'4 classification'!K58/'FX rate'!$C16,"")</f>
        <v/>
      </c>
      <c r="AO58" s="1522" t="str">
        <f>IF(ISNUMBER(L58),'Cover Page'!$D$32/1000000*'4 classification'!L58/'FX rate'!$C16,"")</f>
        <v/>
      </c>
      <c r="AP58" s="1521" t="str">
        <f>IF(ISNUMBER(M58),'Cover Page'!$D$32/1000000*'4 classification'!M58/'FX rate'!$C16,"")</f>
        <v/>
      </c>
      <c r="AQ58" s="1208" t="str">
        <f>IF(ISNUMBER(N58),'Cover Page'!$D$32/1000000*'4 classification'!N58/'FX rate'!$C16,"")</f>
        <v/>
      </c>
      <c r="AR58" s="1522" t="str">
        <f>IF(ISNUMBER(O58),'Cover Page'!$D$32/1000000*'4 classification'!O58/'FX rate'!$C16,"")</f>
        <v/>
      </c>
      <c r="AS58" s="1521" t="str">
        <f>IF(ISNUMBER(P58),'Cover Page'!$D$32/1000000*'4 classification'!P58/'FX rate'!$C16,"")</f>
        <v/>
      </c>
      <c r="AT58" s="1208" t="str">
        <f>IF(ISNUMBER(Q58),'Cover Page'!$D$32/1000000*'4 classification'!Q58/'FX rate'!$C16,"")</f>
        <v/>
      </c>
      <c r="AU58" s="1522" t="str">
        <f>IF(ISNUMBER(R58),'Cover Page'!$D$32/1000000*'4 classification'!R58/'FX rate'!$C16,"")</f>
        <v/>
      </c>
      <c r="AV58" s="1521" t="str">
        <f>IF(ISNUMBER(S58),'Cover Page'!$D$32/1000000*'4 classification'!S58/'FX rate'!$C16,"")</f>
        <v/>
      </c>
      <c r="AW58" s="1532" t="str">
        <f>IF(ISNUMBER(T58),'Cover Page'!$D$32/1000000*'4 classification'!T58/'FX rate'!$C16,"")</f>
        <v/>
      </c>
      <c r="AX58" s="1520">
        <f>IF(ISNUMBER(U58),'Cover Page'!$D$32/1000000*'4 classification'!U58/'FX rate'!$C16,"")</f>
        <v>0</v>
      </c>
      <c r="AY58" s="1519">
        <f>IF(ISNUMBER(V58),'Cover Page'!$D$32/1000000*'4 classification'!V58/'FX rate'!$C16,"")</f>
        <v>0</v>
      </c>
      <c r="AZ58" s="1206">
        <f>IF(ISNUMBER(W58),'Cover Page'!$D$32/1000000*'4 classification'!W58/'FX rate'!$C16,"")</f>
        <v>0</v>
      </c>
      <c r="BH58" s="1180">
        <v>2011</v>
      </c>
      <c r="BI58" s="1261" t="str">
        <f>IF(ISNUMBER(C58),'Cover Page'!$D$32/1000000*C58/'FX rate'!$C$21,"")</f>
        <v/>
      </c>
      <c r="BJ58" s="1503" t="str">
        <f>IF(ISNUMBER(D58),'Cover Page'!$D$32/1000000*D58/'FX rate'!$C$21,"")</f>
        <v/>
      </c>
      <c r="BK58" s="1262" t="str">
        <f>IF(ISNUMBER(E58),'Cover Page'!$D$32/1000000*E58/'FX rate'!$C$21,"")</f>
        <v/>
      </c>
      <c r="BL58" s="1504" t="str">
        <f>IF(ISNUMBER(F58),'Cover Page'!$D$32/1000000*F58/'FX rate'!$C$21,"")</f>
        <v/>
      </c>
      <c r="BM58" s="1503" t="str">
        <f>IF(ISNUMBER(G58),'Cover Page'!$D$32/1000000*G58/'FX rate'!$C$21,"")</f>
        <v/>
      </c>
      <c r="BN58" s="1262" t="str">
        <f>IF(ISNUMBER(H58),'Cover Page'!$D$32/1000000*H58/'FX rate'!$C$21,"")</f>
        <v/>
      </c>
      <c r="BO58" s="1504" t="str">
        <f>IF(ISNUMBER(I58),'Cover Page'!$D$32/1000000*I58/'FX rate'!$C$21,"")</f>
        <v/>
      </c>
      <c r="BP58" s="1503" t="str">
        <f>IF(ISNUMBER(J58),'Cover Page'!$D$32/1000000*J58/'FX rate'!$C$21,"")</f>
        <v/>
      </c>
      <c r="BQ58" s="1262" t="str">
        <f>IF(ISNUMBER(K58),'Cover Page'!$D$32/1000000*K58/'FX rate'!$C$21,"")</f>
        <v/>
      </c>
      <c r="BR58" s="1504" t="str">
        <f>IF(ISNUMBER(L58),'Cover Page'!$D$32/1000000*L58/'FX rate'!$C$21,"")</f>
        <v/>
      </c>
      <c r="BS58" s="1503" t="str">
        <f>IF(ISNUMBER(M58),'Cover Page'!$D$32/1000000*M58/'FX rate'!$C$21,"")</f>
        <v/>
      </c>
      <c r="BT58" s="1262" t="str">
        <f>IF(ISNUMBER(N58),'Cover Page'!$D$32/1000000*N58/'FX rate'!$C$21,"")</f>
        <v/>
      </c>
      <c r="BU58" s="1504" t="str">
        <f>IF(ISNUMBER(O58),'Cover Page'!$D$32/1000000*O58/'FX rate'!$C$21,"")</f>
        <v/>
      </c>
      <c r="BV58" s="1503" t="str">
        <f>IF(ISNUMBER(P58),'Cover Page'!$D$32/1000000*P58/'FX rate'!$C$21,"")</f>
        <v/>
      </c>
      <c r="BW58" s="1262" t="str">
        <f>IF(ISNUMBER(Q58),'Cover Page'!$D$32/1000000*Q58/'FX rate'!$C$21,"")</f>
        <v/>
      </c>
      <c r="BX58" s="1504" t="str">
        <f>IF(ISNUMBER(R58),'Cover Page'!$D$32/1000000*R58/'FX rate'!$C$21,"")</f>
        <v/>
      </c>
      <c r="BY58" s="1503" t="str">
        <f>IF(ISNUMBER(S58),'Cover Page'!$D$32/1000000*S58/'FX rate'!$C$21,"")</f>
        <v/>
      </c>
      <c r="BZ58" s="1500" t="str">
        <f>IF(ISNUMBER(T58),'Cover Page'!$D$32/1000000*T58/'FX rate'!$C$21,"")</f>
        <v/>
      </c>
      <c r="CA58" s="1502">
        <f>IF(ISNUMBER(U58),'Cover Page'!$D$32/1000000*U58/'FX rate'!$C$21,"")</f>
        <v>0</v>
      </c>
      <c r="CB58" s="1501">
        <f>IF(ISNUMBER(V58),'Cover Page'!$D$32/1000000*V58/'FX rate'!$C$21,"")</f>
        <v>0</v>
      </c>
      <c r="CC58" s="1260">
        <f>IF(ISNUMBER(W58),'Cover Page'!$D$32/1000000*W58/'FX rate'!$C$21,"")</f>
        <v>0</v>
      </c>
    </row>
    <row r="59" spans="1:81" s="2" customFormat="1" ht="14.25" x14ac:dyDescent="0.2">
      <c r="A59" s="6"/>
      <c r="B59" s="103">
        <v>2012</v>
      </c>
      <c r="C59" s="229"/>
      <c r="D59" s="155"/>
      <c r="E59" s="154"/>
      <c r="F59" s="225"/>
      <c r="G59" s="155"/>
      <c r="H59" s="154"/>
      <c r="I59" s="225"/>
      <c r="J59" s="155"/>
      <c r="K59" s="154"/>
      <c r="L59" s="225"/>
      <c r="M59" s="155"/>
      <c r="N59" s="154"/>
      <c r="O59" s="225"/>
      <c r="P59" s="155"/>
      <c r="Q59" s="154"/>
      <c r="R59" s="225"/>
      <c r="S59" s="155"/>
      <c r="T59" s="155"/>
      <c r="U59" s="720">
        <f t="shared" si="2"/>
        <v>0</v>
      </c>
      <c r="V59" s="729">
        <f t="shared" si="3"/>
        <v>0</v>
      </c>
      <c r="W59" s="706">
        <f t="shared" si="4"/>
        <v>0</v>
      </c>
      <c r="AE59" s="1106">
        <v>2012</v>
      </c>
      <c r="AF59" s="1207" t="str">
        <f>IF(ISNUMBER(C59),'Cover Page'!$D$32/1000000*'4 classification'!C59/'FX rate'!$C17,"")</f>
        <v/>
      </c>
      <c r="AG59" s="1521" t="str">
        <f>IF(ISNUMBER(D59),'Cover Page'!$D$32/1000000*'4 classification'!D59/'FX rate'!$C17,"")</f>
        <v/>
      </c>
      <c r="AH59" s="1208" t="str">
        <f>IF(ISNUMBER(E59),'Cover Page'!$D$32/1000000*'4 classification'!E59/'FX rate'!$C17,"")</f>
        <v/>
      </c>
      <c r="AI59" s="1522" t="str">
        <f>IF(ISNUMBER(F59),'Cover Page'!$D$32/1000000*'4 classification'!F59/'FX rate'!$C17,"")</f>
        <v/>
      </c>
      <c r="AJ59" s="1521" t="str">
        <f>IF(ISNUMBER(G59),'Cover Page'!$D$32/1000000*'4 classification'!G59/'FX rate'!$C17,"")</f>
        <v/>
      </c>
      <c r="AK59" s="1208" t="str">
        <f>IF(ISNUMBER(H59),'Cover Page'!$D$32/1000000*'4 classification'!H59/'FX rate'!$C17,"")</f>
        <v/>
      </c>
      <c r="AL59" s="1522" t="str">
        <f>IF(ISNUMBER(I59),'Cover Page'!$D$32/1000000*'4 classification'!I59/'FX rate'!$C17,"")</f>
        <v/>
      </c>
      <c r="AM59" s="1521" t="str">
        <f>IF(ISNUMBER(J59),'Cover Page'!$D$32/1000000*'4 classification'!J59/'FX rate'!$C17,"")</f>
        <v/>
      </c>
      <c r="AN59" s="1208" t="str">
        <f>IF(ISNUMBER(K59),'Cover Page'!$D$32/1000000*'4 classification'!K59/'FX rate'!$C17,"")</f>
        <v/>
      </c>
      <c r="AO59" s="1522" t="str">
        <f>IF(ISNUMBER(L59),'Cover Page'!$D$32/1000000*'4 classification'!L59/'FX rate'!$C17,"")</f>
        <v/>
      </c>
      <c r="AP59" s="1521" t="str">
        <f>IF(ISNUMBER(M59),'Cover Page'!$D$32/1000000*'4 classification'!M59/'FX rate'!$C17,"")</f>
        <v/>
      </c>
      <c r="AQ59" s="1208" t="str">
        <f>IF(ISNUMBER(N59),'Cover Page'!$D$32/1000000*'4 classification'!N59/'FX rate'!$C17,"")</f>
        <v/>
      </c>
      <c r="AR59" s="1522" t="str">
        <f>IF(ISNUMBER(O59),'Cover Page'!$D$32/1000000*'4 classification'!O59/'FX rate'!$C17,"")</f>
        <v/>
      </c>
      <c r="AS59" s="1521" t="str">
        <f>IF(ISNUMBER(P59),'Cover Page'!$D$32/1000000*'4 classification'!P59/'FX rate'!$C17,"")</f>
        <v/>
      </c>
      <c r="AT59" s="1208" t="str">
        <f>IF(ISNUMBER(Q59),'Cover Page'!$D$32/1000000*'4 classification'!Q59/'FX rate'!$C17,"")</f>
        <v/>
      </c>
      <c r="AU59" s="1522" t="str">
        <f>IF(ISNUMBER(R59),'Cover Page'!$D$32/1000000*'4 classification'!R59/'FX rate'!$C17,"")</f>
        <v/>
      </c>
      <c r="AV59" s="1521" t="str">
        <f>IF(ISNUMBER(S59),'Cover Page'!$D$32/1000000*'4 classification'!S59/'FX rate'!$C17,"")</f>
        <v/>
      </c>
      <c r="AW59" s="1532" t="str">
        <f>IF(ISNUMBER(T59),'Cover Page'!$D$32/1000000*'4 classification'!T59/'FX rate'!$C17,"")</f>
        <v/>
      </c>
      <c r="AX59" s="1520">
        <f>IF(ISNUMBER(U59),'Cover Page'!$D$32/1000000*'4 classification'!U59/'FX rate'!$C17,"")</f>
        <v>0</v>
      </c>
      <c r="AY59" s="1519">
        <f>IF(ISNUMBER(V59),'Cover Page'!$D$32/1000000*'4 classification'!V59/'FX rate'!$C17,"")</f>
        <v>0</v>
      </c>
      <c r="AZ59" s="1206">
        <f>IF(ISNUMBER(W59),'Cover Page'!$D$32/1000000*'4 classification'!W59/'FX rate'!$C17,"")</f>
        <v>0</v>
      </c>
      <c r="BH59" s="1180">
        <v>2012</v>
      </c>
      <c r="BI59" s="1261" t="str">
        <f>IF(ISNUMBER(C59),'Cover Page'!$D$32/1000000*C59/'FX rate'!$C$21,"")</f>
        <v/>
      </c>
      <c r="BJ59" s="1503" t="str">
        <f>IF(ISNUMBER(D59),'Cover Page'!$D$32/1000000*D59/'FX rate'!$C$21,"")</f>
        <v/>
      </c>
      <c r="BK59" s="1262" t="str">
        <f>IF(ISNUMBER(E59),'Cover Page'!$D$32/1000000*E59/'FX rate'!$C$21,"")</f>
        <v/>
      </c>
      <c r="BL59" s="1504" t="str">
        <f>IF(ISNUMBER(F59),'Cover Page'!$D$32/1000000*F59/'FX rate'!$C$21,"")</f>
        <v/>
      </c>
      <c r="BM59" s="1503" t="str">
        <f>IF(ISNUMBER(G59),'Cover Page'!$D$32/1000000*G59/'FX rate'!$C$21,"")</f>
        <v/>
      </c>
      <c r="BN59" s="1262" t="str">
        <f>IF(ISNUMBER(H59),'Cover Page'!$D$32/1000000*H59/'FX rate'!$C$21,"")</f>
        <v/>
      </c>
      <c r="BO59" s="1504" t="str">
        <f>IF(ISNUMBER(I59),'Cover Page'!$D$32/1000000*I59/'FX rate'!$C$21,"")</f>
        <v/>
      </c>
      <c r="BP59" s="1503" t="str">
        <f>IF(ISNUMBER(J59),'Cover Page'!$D$32/1000000*J59/'FX rate'!$C$21,"")</f>
        <v/>
      </c>
      <c r="BQ59" s="1262" t="str">
        <f>IF(ISNUMBER(K59),'Cover Page'!$D$32/1000000*K59/'FX rate'!$C$21,"")</f>
        <v/>
      </c>
      <c r="BR59" s="1504" t="str">
        <f>IF(ISNUMBER(L59),'Cover Page'!$D$32/1000000*L59/'FX rate'!$C$21,"")</f>
        <v/>
      </c>
      <c r="BS59" s="1503" t="str">
        <f>IF(ISNUMBER(M59),'Cover Page'!$D$32/1000000*M59/'FX rate'!$C$21,"")</f>
        <v/>
      </c>
      <c r="BT59" s="1262" t="str">
        <f>IF(ISNUMBER(N59),'Cover Page'!$D$32/1000000*N59/'FX rate'!$C$21,"")</f>
        <v/>
      </c>
      <c r="BU59" s="1504" t="str">
        <f>IF(ISNUMBER(O59),'Cover Page'!$D$32/1000000*O59/'FX rate'!$C$21,"")</f>
        <v/>
      </c>
      <c r="BV59" s="1503" t="str">
        <f>IF(ISNUMBER(P59),'Cover Page'!$D$32/1000000*P59/'FX rate'!$C$21,"")</f>
        <v/>
      </c>
      <c r="BW59" s="1262" t="str">
        <f>IF(ISNUMBER(Q59),'Cover Page'!$D$32/1000000*Q59/'FX rate'!$C$21,"")</f>
        <v/>
      </c>
      <c r="BX59" s="1504" t="str">
        <f>IF(ISNUMBER(R59),'Cover Page'!$D$32/1000000*R59/'FX rate'!$C$21,"")</f>
        <v/>
      </c>
      <c r="BY59" s="1503" t="str">
        <f>IF(ISNUMBER(S59),'Cover Page'!$D$32/1000000*S59/'FX rate'!$C$21,"")</f>
        <v/>
      </c>
      <c r="BZ59" s="1500" t="str">
        <f>IF(ISNUMBER(T59),'Cover Page'!$D$32/1000000*T59/'FX rate'!$C$21,"")</f>
        <v/>
      </c>
      <c r="CA59" s="1502">
        <f>IF(ISNUMBER(U59),'Cover Page'!$D$32/1000000*U59/'FX rate'!$C$21,"")</f>
        <v>0</v>
      </c>
      <c r="CB59" s="1501">
        <f>IF(ISNUMBER(V59),'Cover Page'!$D$32/1000000*V59/'FX rate'!$C$21,"")</f>
        <v>0</v>
      </c>
      <c r="CC59" s="1260">
        <f>IF(ISNUMBER(W59),'Cover Page'!$D$32/1000000*W59/'FX rate'!$C$21,"")</f>
        <v>0</v>
      </c>
    </row>
    <row r="60" spans="1:81" s="2" customFormat="1" ht="14.25" x14ac:dyDescent="0.2">
      <c r="A60" s="6"/>
      <c r="B60" s="103">
        <v>2013</v>
      </c>
      <c r="C60" s="229"/>
      <c r="D60" s="155"/>
      <c r="E60" s="154"/>
      <c r="F60" s="225"/>
      <c r="G60" s="155"/>
      <c r="H60" s="154"/>
      <c r="I60" s="225"/>
      <c r="J60" s="155"/>
      <c r="K60" s="154"/>
      <c r="L60" s="225"/>
      <c r="M60" s="155"/>
      <c r="N60" s="154"/>
      <c r="O60" s="225"/>
      <c r="P60" s="155"/>
      <c r="Q60" s="154"/>
      <c r="R60" s="225"/>
      <c r="S60" s="155"/>
      <c r="T60" s="155"/>
      <c r="U60" s="720">
        <f t="shared" si="2"/>
        <v>0</v>
      </c>
      <c r="V60" s="729">
        <f t="shared" si="3"/>
        <v>0</v>
      </c>
      <c r="W60" s="706">
        <f t="shared" si="4"/>
        <v>0</v>
      </c>
      <c r="AE60" s="1106">
        <v>2013</v>
      </c>
      <c r="AF60" s="1207" t="str">
        <f>IF(ISNUMBER(C60),'Cover Page'!$D$32/1000000*'4 classification'!C60/'FX rate'!$C18,"")</f>
        <v/>
      </c>
      <c r="AG60" s="1521" t="str">
        <f>IF(ISNUMBER(D60),'Cover Page'!$D$32/1000000*'4 classification'!D60/'FX rate'!$C18,"")</f>
        <v/>
      </c>
      <c r="AH60" s="1208" t="str">
        <f>IF(ISNUMBER(E60),'Cover Page'!$D$32/1000000*'4 classification'!E60/'FX rate'!$C18,"")</f>
        <v/>
      </c>
      <c r="AI60" s="1522" t="str">
        <f>IF(ISNUMBER(F60),'Cover Page'!$D$32/1000000*'4 classification'!F60/'FX rate'!$C18,"")</f>
        <v/>
      </c>
      <c r="AJ60" s="1521" t="str">
        <f>IF(ISNUMBER(G60),'Cover Page'!$D$32/1000000*'4 classification'!G60/'FX rate'!$C18,"")</f>
        <v/>
      </c>
      <c r="AK60" s="1208" t="str">
        <f>IF(ISNUMBER(H60),'Cover Page'!$D$32/1000000*'4 classification'!H60/'FX rate'!$C18,"")</f>
        <v/>
      </c>
      <c r="AL60" s="1522" t="str">
        <f>IF(ISNUMBER(I60),'Cover Page'!$D$32/1000000*'4 classification'!I60/'FX rate'!$C18,"")</f>
        <v/>
      </c>
      <c r="AM60" s="1521" t="str">
        <f>IF(ISNUMBER(J60),'Cover Page'!$D$32/1000000*'4 classification'!J60/'FX rate'!$C18,"")</f>
        <v/>
      </c>
      <c r="AN60" s="1208" t="str">
        <f>IF(ISNUMBER(K60),'Cover Page'!$D$32/1000000*'4 classification'!K60/'FX rate'!$C18,"")</f>
        <v/>
      </c>
      <c r="AO60" s="1522" t="str">
        <f>IF(ISNUMBER(L60),'Cover Page'!$D$32/1000000*'4 classification'!L60/'FX rate'!$C18,"")</f>
        <v/>
      </c>
      <c r="AP60" s="1521" t="str">
        <f>IF(ISNUMBER(M60),'Cover Page'!$D$32/1000000*'4 classification'!M60/'FX rate'!$C18,"")</f>
        <v/>
      </c>
      <c r="AQ60" s="1208" t="str">
        <f>IF(ISNUMBER(N60),'Cover Page'!$D$32/1000000*'4 classification'!N60/'FX rate'!$C18,"")</f>
        <v/>
      </c>
      <c r="AR60" s="1522" t="str">
        <f>IF(ISNUMBER(O60),'Cover Page'!$D$32/1000000*'4 classification'!O60/'FX rate'!$C18,"")</f>
        <v/>
      </c>
      <c r="AS60" s="1521" t="str">
        <f>IF(ISNUMBER(P60),'Cover Page'!$D$32/1000000*'4 classification'!P60/'FX rate'!$C18,"")</f>
        <v/>
      </c>
      <c r="AT60" s="1208" t="str">
        <f>IF(ISNUMBER(Q60),'Cover Page'!$D$32/1000000*'4 classification'!Q60/'FX rate'!$C18,"")</f>
        <v/>
      </c>
      <c r="AU60" s="1522" t="str">
        <f>IF(ISNUMBER(R60),'Cover Page'!$D$32/1000000*'4 classification'!R60/'FX rate'!$C18,"")</f>
        <v/>
      </c>
      <c r="AV60" s="1521" t="str">
        <f>IF(ISNUMBER(S60),'Cover Page'!$D$32/1000000*'4 classification'!S60/'FX rate'!$C18,"")</f>
        <v/>
      </c>
      <c r="AW60" s="1532" t="str">
        <f>IF(ISNUMBER(T60),'Cover Page'!$D$32/1000000*'4 classification'!T60/'FX rate'!$C18,"")</f>
        <v/>
      </c>
      <c r="AX60" s="1520">
        <f>IF(ISNUMBER(U60),'Cover Page'!$D$32/1000000*'4 classification'!U60/'FX rate'!$C18,"")</f>
        <v>0</v>
      </c>
      <c r="AY60" s="1519">
        <f>IF(ISNUMBER(V60),'Cover Page'!$D$32/1000000*'4 classification'!V60/'FX rate'!$C18,"")</f>
        <v>0</v>
      </c>
      <c r="AZ60" s="1206">
        <f>IF(ISNUMBER(W60),'Cover Page'!$D$32/1000000*'4 classification'!W60/'FX rate'!$C18,"")</f>
        <v>0</v>
      </c>
      <c r="BH60" s="1180">
        <v>2013</v>
      </c>
      <c r="BI60" s="1261" t="str">
        <f>IF(ISNUMBER(C60),'Cover Page'!$D$32/1000000*C60/'FX rate'!$C$21,"")</f>
        <v/>
      </c>
      <c r="BJ60" s="1503" t="str">
        <f>IF(ISNUMBER(D60),'Cover Page'!$D$32/1000000*D60/'FX rate'!$C$21,"")</f>
        <v/>
      </c>
      <c r="BK60" s="1262" t="str">
        <f>IF(ISNUMBER(E60),'Cover Page'!$D$32/1000000*E60/'FX rate'!$C$21,"")</f>
        <v/>
      </c>
      <c r="BL60" s="1504" t="str">
        <f>IF(ISNUMBER(F60),'Cover Page'!$D$32/1000000*F60/'FX rate'!$C$21,"")</f>
        <v/>
      </c>
      <c r="BM60" s="1503" t="str">
        <f>IF(ISNUMBER(G60),'Cover Page'!$D$32/1000000*G60/'FX rate'!$C$21,"")</f>
        <v/>
      </c>
      <c r="BN60" s="1262" t="str">
        <f>IF(ISNUMBER(H60),'Cover Page'!$D$32/1000000*H60/'FX rate'!$C$21,"")</f>
        <v/>
      </c>
      <c r="BO60" s="1504" t="str">
        <f>IF(ISNUMBER(I60),'Cover Page'!$D$32/1000000*I60/'FX rate'!$C$21,"")</f>
        <v/>
      </c>
      <c r="BP60" s="1503" t="str">
        <f>IF(ISNUMBER(J60),'Cover Page'!$D$32/1000000*J60/'FX rate'!$C$21,"")</f>
        <v/>
      </c>
      <c r="BQ60" s="1262" t="str">
        <f>IF(ISNUMBER(K60),'Cover Page'!$D$32/1000000*K60/'FX rate'!$C$21,"")</f>
        <v/>
      </c>
      <c r="BR60" s="1504" t="str">
        <f>IF(ISNUMBER(L60),'Cover Page'!$D$32/1000000*L60/'FX rate'!$C$21,"")</f>
        <v/>
      </c>
      <c r="BS60" s="1503" t="str">
        <f>IF(ISNUMBER(M60),'Cover Page'!$D$32/1000000*M60/'FX rate'!$C$21,"")</f>
        <v/>
      </c>
      <c r="BT60" s="1262" t="str">
        <f>IF(ISNUMBER(N60),'Cover Page'!$D$32/1000000*N60/'FX rate'!$C$21,"")</f>
        <v/>
      </c>
      <c r="BU60" s="1504" t="str">
        <f>IF(ISNUMBER(O60),'Cover Page'!$D$32/1000000*O60/'FX rate'!$C$21,"")</f>
        <v/>
      </c>
      <c r="BV60" s="1503" t="str">
        <f>IF(ISNUMBER(P60),'Cover Page'!$D$32/1000000*P60/'FX rate'!$C$21,"")</f>
        <v/>
      </c>
      <c r="BW60" s="1262" t="str">
        <f>IF(ISNUMBER(Q60),'Cover Page'!$D$32/1000000*Q60/'FX rate'!$C$21,"")</f>
        <v/>
      </c>
      <c r="BX60" s="1504" t="str">
        <f>IF(ISNUMBER(R60),'Cover Page'!$D$32/1000000*R60/'FX rate'!$C$21,"")</f>
        <v/>
      </c>
      <c r="BY60" s="1503" t="str">
        <f>IF(ISNUMBER(S60),'Cover Page'!$D$32/1000000*S60/'FX rate'!$C$21,"")</f>
        <v/>
      </c>
      <c r="BZ60" s="1500" t="str">
        <f>IF(ISNUMBER(T60),'Cover Page'!$D$32/1000000*T60/'FX rate'!$C$21,"")</f>
        <v/>
      </c>
      <c r="CA60" s="1502">
        <f>IF(ISNUMBER(U60),'Cover Page'!$D$32/1000000*U60/'FX rate'!$C$21,"")</f>
        <v>0</v>
      </c>
      <c r="CB60" s="1501">
        <f>IF(ISNUMBER(V60),'Cover Page'!$D$32/1000000*V60/'FX rate'!$C$21,"")</f>
        <v>0</v>
      </c>
      <c r="CC60" s="1260">
        <f>IF(ISNUMBER(W60),'Cover Page'!$D$32/1000000*W60/'FX rate'!$C$21,"")</f>
        <v>0</v>
      </c>
    </row>
    <row r="61" spans="1:81" s="20" customFormat="1" ht="14.25" x14ac:dyDescent="0.2">
      <c r="A61" s="24"/>
      <c r="B61" s="59">
        <v>2014</v>
      </c>
      <c r="C61" s="232"/>
      <c r="D61" s="157"/>
      <c r="E61" s="156"/>
      <c r="F61" s="226"/>
      <c r="G61" s="157"/>
      <c r="H61" s="156"/>
      <c r="I61" s="226"/>
      <c r="J61" s="157"/>
      <c r="K61" s="156"/>
      <c r="L61" s="226"/>
      <c r="M61" s="157"/>
      <c r="N61" s="156"/>
      <c r="O61" s="226"/>
      <c r="P61" s="157"/>
      <c r="Q61" s="156"/>
      <c r="R61" s="226"/>
      <c r="S61" s="157"/>
      <c r="T61" s="157"/>
      <c r="U61" s="720">
        <f t="shared" si="2"/>
        <v>0</v>
      </c>
      <c r="V61" s="729">
        <f t="shared" si="3"/>
        <v>0</v>
      </c>
      <c r="W61" s="706">
        <f t="shared" si="4"/>
        <v>0</v>
      </c>
      <c r="AE61" s="1109">
        <v>2014</v>
      </c>
      <c r="AF61" s="1221" t="str">
        <f>IF(ISNUMBER(C61),'Cover Page'!$D$32/1000000*'4 classification'!C61/'FX rate'!$C19,"")</f>
        <v/>
      </c>
      <c r="AG61" s="1524" t="str">
        <f>IF(ISNUMBER(D61),'Cover Page'!$D$32/1000000*'4 classification'!D61/'FX rate'!$C19,"")</f>
        <v/>
      </c>
      <c r="AH61" s="1298" t="str">
        <f>IF(ISNUMBER(E61),'Cover Page'!$D$32/1000000*'4 classification'!E61/'FX rate'!$C19,"")</f>
        <v/>
      </c>
      <c r="AI61" s="1525" t="str">
        <f>IF(ISNUMBER(F61),'Cover Page'!$D$32/1000000*'4 classification'!F61/'FX rate'!$C19,"")</f>
        <v/>
      </c>
      <c r="AJ61" s="1524" t="str">
        <f>IF(ISNUMBER(G61),'Cover Page'!$D$32/1000000*'4 classification'!G61/'FX rate'!$C19,"")</f>
        <v/>
      </c>
      <c r="AK61" s="1298" t="str">
        <f>IF(ISNUMBER(H61),'Cover Page'!$D$32/1000000*'4 classification'!H61/'FX rate'!$C19,"")</f>
        <v/>
      </c>
      <c r="AL61" s="1525" t="str">
        <f>IF(ISNUMBER(I61),'Cover Page'!$D$32/1000000*'4 classification'!I61/'FX rate'!$C19,"")</f>
        <v/>
      </c>
      <c r="AM61" s="1521" t="str">
        <f>IF(ISNUMBER(J61),'Cover Page'!$D$32/1000000*'4 classification'!J61/'FX rate'!$C19,"")</f>
        <v/>
      </c>
      <c r="AN61" s="1298" t="str">
        <f>IF(ISNUMBER(K61),'Cover Page'!$D$32/1000000*'4 classification'!K61/'FX rate'!$C19,"")</f>
        <v/>
      </c>
      <c r="AO61" s="1525" t="str">
        <f>IF(ISNUMBER(L61),'Cover Page'!$D$32/1000000*'4 classification'!L61/'FX rate'!$C19,"")</f>
        <v/>
      </c>
      <c r="AP61" s="1524" t="str">
        <f>IF(ISNUMBER(M61),'Cover Page'!$D$32/1000000*'4 classification'!M61/'FX rate'!$C19,"")</f>
        <v/>
      </c>
      <c r="AQ61" s="1298" t="str">
        <f>IF(ISNUMBER(N61),'Cover Page'!$D$32/1000000*'4 classification'!N61/'FX rate'!$C19,"")</f>
        <v/>
      </c>
      <c r="AR61" s="1525" t="str">
        <f>IF(ISNUMBER(O61),'Cover Page'!$D$32/1000000*'4 classification'!O61/'FX rate'!$C19,"")</f>
        <v/>
      </c>
      <c r="AS61" s="1524" t="str">
        <f>IF(ISNUMBER(P61),'Cover Page'!$D$32/1000000*'4 classification'!P61/'FX rate'!$C19,"")</f>
        <v/>
      </c>
      <c r="AT61" s="1298" t="str">
        <f>IF(ISNUMBER(Q61),'Cover Page'!$D$32/1000000*'4 classification'!Q61/'FX rate'!$C19,"")</f>
        <v/>
      </c>
      <c r="AU61" s="1525" t="str">
        <f>IF(ISNUMBER(R61),'Cover Page'!$D$32/1000000*'4 classification'!R61/'FX rate'!$C19,"")</f>
        <v/>
      </c>
      <c r="AV61" s="1524" t="str">
        <f>IF(ISNUMBER(S61),'Cover Page'!$D$32/1000000*'4 classification'!S61/'FX rate'!$C19,"")</f>
        <v/>
      </c>
      <c r="AW61" s="1630" t="str">
        <f>IF(ISNUMBER(T61),'Cover Page'!$D$32/1000000*'4 classification'!T61/'FX rate'!$C19,"")</f>
        <v/>
      </c>
      <c r="AX61" s="1520">
        <f>IF(ISNUMBER(U61),'Cover Page'!$D$32/1000000*'4 classification'!U61/'FX rate'!$C19,"")</f>
        <v>0</v>
      </c>
      <c r="AY61" s="1519">
        <f>IF(ISNUMBER(V61),'Cover Page'!$D$32/1000000*'4 classification'!V61/'FX rate'!$C19,"")</f>
        <v>0</v>
      </c>
      <c r="AZ61" s="1206">
        <f>IF(ISNUMBER(W61),'Cover Page'!$D$32/1000000*'4 classification'!W61/'FX rate'!$C19,"")</f>
        <v>0</v>
      </c>
      <c r="BH61" s="1183">
        <v>2014</v>
      </c>
      <c r="BI61" s="1275" t="str">
        <f>IF(ISNUMBER(C61),'Cover Page'!$D$32/1000000*C61/'FX rate'!$C$21,"")</f>
        <v/>
      </c>
      <c r="BJ61" s="1505" t="str">
        <f>IF(ISNUMBER(D61),'Cover Page'!$D$32/1000000*D61/'FX rate'!$C$21,"")</f>
        <v/>
      </c>
      <c r="BK61" s="1276" t="str">
        <f>IF(ISNUMBER(E61),'Cover Page'!$D$32/1000000*E61/'FX rate'!$C$21,"")</f>
        <v/>
      </c>
      <c r="BL61" s="1506" t="str">
        <f>IF(ISNUMBER(F61),'Cover Page'!$D$32/1000000*F61/'FX rate'!$C$21,"")</f>
        <v/>
      </c>
      <c r="BM61" s="1505" t="str">
        <f>IF(ISNUMBER(G61),'Cover Page'!$D$32/1000000*G61/'FX rate'!$C$21,"")</f>
        <v/>
      </c>
      <c r="BN61" s="1276" t="str">
        <f>IF(ISNUMBER(H61),'Cover Page'!$D$32/1000000*H61/'FX rate'!$C$21,"")</f>
        <v/>
      </c>
      <c r="BO61" s="1506" t="str">
        <f>IF(ISNUMBER(I61),'Cover Page'!$D$32/1000000*I61/'FX rate'!$C$21,"")</f>
        <v/>
      </c>
      <c r="BP61" s="1503" t="str">
        <f>IF(ISNUMBER(J61),'Cover Page'!$D$32/1000000*J61/'FX rate'!$C$21,"")</f>
        <v/>
      </c>
      <c r="BQ61" s="1276" t="str">
        <f>IF(ISNUMBER(K61),'Cover Page'!$D$32/1000000*K61/'FX rate'!$C$21,"")</f>
        <v/>
      </c>
      <c r="BR61" s="1506" t="str">
        <f>IF(ISNUMBER(L61),'Cover Page'!$D$32/1000000*L61/'FX rate'!$C$21,"")</f>
        <v/>
      </c>
      <c r="BS61" s="1505" t="str">
        <f>IF(ISNUMBER(M61),'Cover Page'!$D$32/1000000*M61/'FX rate'!$C$21,"")</f>
        <v/>
      </c>
      <c r="BT61" s="1276" t="str">
        <f>IF(ISNUMBER(N61),'Cover Page'!$D$32/1000000*N61/'FX rate'!$C$21,"")</f>
        <v/>
      </c>
      <c r="BU61" s="1506" t="str">
        <f>IF(ISNUMBER(O61),'Cover Page'!$D$32/1000000*O61/'FX rate'!$C$21,"")</f>
        <v/>
      </c>
      <c r="BV61" s="1505" t="str">
        <f>IF(ISNUMBER(P61),'Cover Page'!$D$32/1000000*P61/'FX rate'!$C$21,"")</f>
        <v/>
      </c>
      <c r="BW61" s="1276" t="str">
        <f>IF(ISNUMBER(Q61),'Cover Page'!$D$32/1000000*Q61/'FX rate'!$C$21,"")</f>
        <v/>
      </c>
      <c r="BX61" s="1506" t="str">
        <f>IF(ISNUMBER(R61),'Cover Page'!$D$32/1000000*R61/'FX rate'!$C$21,"")</f>
        <v/>
      </c>
      <c r="BY61" s="1505" t="str">
        <f>IF(ISNUMBER(S61),'Cover Page'!$D$32/1000000*S61/'FX rate'!$C$21,"")</f>
        <v/>
      </c>
      <c r="BZ61" s="1622" t="str">
        <f>IF(ISNUMBER(T61),'Cover Page'!$D$32/1000000*T61/'FX rate'!$C$21,"")</f>
        <v/>
      </c>
      <c r="CA61" s="1502">
        <f>IF(ISNUMBER(U61),'Cover Page'!$D$32/1000000*U61/'FX rate'!$C$21,"")</f>
        <v>0</v>
      </c>
      <c r="CB61" s="1501">
        <f>IF(ISNUMBER(V61),'Cover Page'!$D$32/1000000*V61/'FX rate'!$C$21,"")</f>
        <v>0</v>
      </c>
      <c r="CC61" s="1260">
        <f>IF(ISNUMBER(W61),'Cover Page'!$D$32/1000000*W61/'FX rate'!$C$21,"")</f>
        <v>0</v>
      </c>
    </row>
    <row r="62" spans="1:81" s="20" customFormat="1" ht="14.25" x14ac:dyDescent="0.2">
      <c r="A62" s="24"/>
      <c r="B62" s="59">
        <v>2015</v>
      </c>
      <c r="C62" s="232"/>
      <c r="D62" s="157"/>
      <c r="E62" s="156"/>
      <c r="F62" s="226"/>
      <c r="G62" s="157"/>
      <c r="H62" s="156"/>
      <c r="I62" s="226"/>
      <c r="J62" s="157"/>
      <c r="K62" s="156"/>
      <c r="L62" s="226"/>
      <c r="M62" s="157"/>
      <c r="N62" s="156"/>
      <c r="O62" s="226"/>
      <c r="P62" s="157"/>
      <c r="Q62" s="156"/>
      <c r="R62" s="226"/>
      <c r="S62" s="157"/>
      <c r="T62" s="157"/>
      <c r="U62" s="730">
        <f t="shared" ref="U62:W63" si="5">C62+F62+I62+L62+O62+R62</f>
        <v>0</v>
      </c>
      <c r="V62" s="731">
        <f t="shared" si="5"/>
        <v>0</v>
      </c>
      <c r="W62" s="732">
        <f t="shared" si="5"/>
        <v>0</v>
      </c>
      <c r="AE62" s="1109">
        <v>2015</v>
      </c>
      <c r="AF62" s="1221" t="str">
        <f>IF(ISNUMBER(C62),'Cover Page'!$D$32/1000000*'4 classification'!C62/'FX rate'!$C20,"")</f>
        <v/>
      </c>
      <c r="AG62" s="1524" t="str">
        <f>IF(ISNUMBER(D62),'Cover Page'!$D$32/1000000*'4 classification'!D62/'FX rate'!$C20,"")</f>
        <v/>
      </c>
      <c r="AH62" s="1298" t="str">
        <f>IF(ISNUMBER(E62),'Cover Page'!$D$32/1000000*'4 classification'!E62/'FX rate'!$C20,"")</f>
        <v/>
      </c>
      <c r="AI62" s="1525" t="str">
        <f>IF(ISNUMBER(F62),'Cover Page'!$D$32/1000000*'4 classification'!F62/'FX rate'!$C20,"")</f>
        <v/>
      </c>
      <c r="AJ62" s="1524" t="str">
        <f>IF(ISNUMBER(G62),'Cover Page'!$D$32/1000000*'4 classification'!G62/'FX rate'!$C20,"")</f>
        <v/>
      </c>
      <c r="AK62" s="1298" t="str">
        <f>IF(ISNUMBER(H62),'Cover Page'!$D$32/1000000*'4 classification'!H62/'FX rate'!$C20,"")</f>
        <v/>
      </c>
      <c r="AL62" s="1525" t="str">
        <f>IF(ISNUMBER(I62),'Cover Page'!$D$32/1000000*'4 classification'!I62/'FX rate'!$C20,"")</f>
        <v/>
      </c>
      <c r="AM62" s="1524" t="str">
        <f>IF(ISNUMBER(J62),'Cover Page'!$D$32/1000000*'4 classification'!J62/'FX rate'!$C20,"")</f>
        <v/>
      </c>
      <c r="AN62" s="1298" t="str">
        <f>IF(ISNUMBER(K62),'Cover Page'!$D$32/1000000*'4 classification'!K62/'FX rate'!$C20,"")</f>
        <v/>
      </c>
      <c r="AO62" s="1525" t="str">
        <f>IF(ISNUMBER(L62),'Cover Page'!$D$32/1000000*'4 classification'!L62/'FX rate'!$C20,"")</f>
        <v/>
      </c>
      <c r="AP62" s="1524" t="str">
        <f>IF(ISNUMBER(M62),'Cover Page'!$D$32/1000000*'4 classification'!M62/'FX rate'!$C20,"")</f>
        <v/>
      </c>
      <c r="AQ62" s="1298" t="str">
        <f>IF(ISNUMBER(N62),'Cover Page'!$D$32/1000000*'4 classification'!N62/'FX rate'!$C20,"")</f>
        <v/>
      </c>
      <c r="AR62" s="1525" t="str">
        <f>IF(ISNUMBER(O62),'Cover Page'!$D$32/1000000*'4 classification'!O62/'FX rate'!$C20,"")</f>
        <v/>
      </c>
      <c r="AS62" s="1524" t="str">
        <f>IF(ISNUMBER(P62),'Cover Page'!$D$32/1000000*'4 classification'!P62/'FX rate'!$C20,"")</f>
        <v/>
      </c>
      <c r="AT62" s="1298" t="str">
        <f>IF(ISNUMBER(Q62),'Cover Page'!$D$32/1000000*'4 classification'!Q62/'FX rate'!$C20,"")</f>
        <v/>
      </c>
      <c r="AU62" s="1525" t="str">
        <f>IF(ISNUMBER(R62),'Cover Page'!$D$32/1000000*'4 classification'!R62/'FX rate'!$C20,"")</f>
        <v/>
      </c>
      <c r="AV62" s="1524" t="str">
        <f>IF(ISNUMBER(S62),'Cover Page'!$D$32/1000000*'4 classification'!S62/'FX rate'!$C20,"")</f>
        <v/>
      </c>
      <c r="AW62" s="1532" t="str">
        <f>IF(ISNUMBER(T62),'Cover Page'!$D$32/1000000*'4 classification'!T62/'FX rate'!$C20,"")</f>
        <v/>
      </c>
      <c r="AX62" s="1520">
        <f>IF(ISNUMBER(U62),'Cover Page'!$D$32/1000000*'4 classification'!U62/'FX rate'!$C20,"")</f>
        <v>0</v>
      </c>
      <c r="AY62" s="1519">
        <f>IF(ISNUMBER(V62),'Cover Page'!$D$32/1000000*'4 classification'!V62/'FX rate'!$C20,"")</f>
        <v>0</v>
      </c>
      <c r="AZ62" s="1206">
        <f>IF(ISNUMBER(W62),'Cover Page'!$D$32/1000000*'4 classification'!W62/'FX rate'!$C20,"")</f>
        <v>0</v>
      </c>
      <c r="BH62" s="1183">
        <v>2015</v>
      </c>
      <c r="BI62" s="1275" t="str">
        <f>IF(ISNUMBER(C62),'Cover Page'!$D$32/1000000*C62/'FX rate'!$C$21,"")</f>
        <v/>
      </c>
      <c r="BJ62" s="1505" t="str">
        <f>IF(ISNUMBER(D62),'Cover Page'!$D$32/1000000*D62/'FX rate'!$C$21,"")</f>
        <v/>
      </c>
      <c r="BK62" s="1276" t="str">
        <f>IF(ISNUMBER(E62),'Cover Page'!$D$32/1000000*E62/'FX rate'!$C$21,"")</f>
        <v/>
      </c>
      <c r="BL62" s="1506" t="str">
        <f>IF(ISNUMBER(F62),'Cover Page'!$D$32/1000000*F62/'FX rate'!$C$21,"")</f>
        <v/>
      </c>
      <c r="BM62" s="1505" t="str">
        <f>IF(ISNUMBER(G62),'Cover Page'!$D$32/1000000*G62/'FX rate'!$C$21,"")</f>
        <v/>
      </c>
      <c r="BN62" s="1276" t="str">
        <f>IF(ISNUMBER(H62),'Cover Page'!$D$32/1000000*H62/'FX rate'!$C$21,"")</f>
        <v/>
      </c>
      <c r="BO62" s="1506" t="str">
        <f>IF(ISNUMBER(I62),'Cover Page'!$D$32/1000000*I62/'FX rate'!$C$21,"")</f>
        <v/>
      </c>
      <c r="BP62" s="1505" t="str">
        <f>IF(ISNUMBER(J62),'Cover Page'!$D$32/1000000*J62/'FX rate'!$C$21,"")</f>
        <v/>
      </c>
      <c r="BQ62" s="1276" t="str">
        <f>IF(ISNUMBER(K62),'Cover Page'!$D$32/1000000*K62/'FX rate'!$C$21,"")</f>
        <v/>
      </c>
      <c r="BR62" s="1506" t="str">
        <f>IF(ISNUMBER(L62),'Cover Page'!$D$32/1000000*L62/'FX rate'!$C$21,"")</f>
        <v/>
      </c>
      <c r="BS62" s="1505" t="str">
        <f>IF(ISNUMBER(M62),'Cover Page'!$D$32/1000000*M62/'FX rate'!$C$21,"")</f>
        <v/>
      </c>
      <c r="BT62" s="1276" t="str">
        <f>IF(ISNUMBER(N62),'Cover Page'!$D$32/1000000*N62/'FX rate'!$C$21,"")</f>
        <v/>
      </c>
      <c r="BU62" s="1506" t="str">
        <f>IF(ISNUMBER(O62),'Cover Page'!$D$32/1000000*O62/'FX rate'!$C$21,"")</f>
        <v/>
      </c>
      <c r="BV62" s="1505" t="str">
        <f>IF(ISNUMBER(P62),'Cover Page'!$D$32/1000000*P62/'FX rate'!$C$21,"")</f>
        <v/>
      </c>
      <c r="BW62" s="1276" t="str">
        <f>IF(ISNUMBER(Q62),'Cover Page'!$D$32/1000000*Q62/'FX rate'!$C$21,"")</f>
        <v/>
      </c>
      <c r="BX62" s="1506" t="str">
        <f>IF(ISNUMBER(R62),'Cover Page'!$D$32/1000000*R62/'FX rate'!$C$21,"")</f>
        <v/>
      </c>
      <c r="BY62" s="1505" t="str">
        <f>IF(ISNUMBER(S62),'Cover Page'!$D$32/1000000*S62/'FX rate'!$C$21,"")</f>
        <v/>
      </c>
      <c r="BZ62" s="1500" t="str">
        <f>IF(ISNUMBER(T62),'Cover Page'!$D$32/1000000*T62/'FX rate'!$C$21,"")</f>
        <v/>
      </c>
      <c r="CA62" s="1502">
        <f>IF(ISNUMBER(U62),'Cover Page'!$D$32/1000000*U62/'FX rate'!$C$21,"")</f>
        <v>0</v>
      </c>
      <c r="CB62" s="1501">
        <f>IF(ISNUMBER(V62),'Cover Page'!$D$32/1000000*V62/'FX rate'!$C$21,"")</f>
        <v>0</v>
      </c>
      <c r="CC62" s="1260">
        <f>IF(ISNUMBER(W62),'Cover Page'!$D$32/1000000*W62/'FX rate'!$C$21,"")</f>
        <v>0</v>
      </c>
    </row>
    <row r="63" spans="1:81" s="20" customFormat="1" ht="14.25" x14ac:dyDescent="0.2">
      <c r="A63" s="24"/>
      <c r="B63" s="934">
        <v>2016</v>
      </c>
      <c r="C63" s="935"/>
      <c r="D63" s="938"/>
      <c r="E63" s="195"/>
      <c r="F63" s="939"/>
      <c r="G63" s="938"/>
      <c r="H63" s="195"/>
      <c r="I63" s="939"/>
      <c r="J63" s="938"/>
      <c r="K63" s="195"/>
      <c r="L63" s="939"/>
      <c r="M63" s="938"/>
      <c r="N63" s="195"/>
      <c r="O63" s="939"/>
      <c r="P63" s="938"/>
      <c r="Q63" s="195"/>
      <c r="R63" s="939"/>
      <c r="S63" s="938"/>
      <c r="T63" s="938"/>
      <c r="U63" s="936">
        <f t="shared" si="5"/>
        <v>0</v>
      </c>
      <c r="V63" s="940">
        <f t="shared" si="5"/>
        <v>0</v>
      </c>
      <c r="W63" s="937">
        <f t="shared" si="5"/>
        <v>0</v>
      </c>
      <c r="AE63" s="1222">
        <v>2016</v>
      </c>
      <c r="AF63" s="1230" t="str">
        <f>IF(ISNUMBER(C63),'Cover Page'!$D$32/1000000*'4 classification'!C63/'FX rate'!$C21,"")</f>
        <v/>
      </c>
      <c r="AG63" s="1224" t="str">
        <f>IF(ISNUMBER(D63),'Cover Page'!$D$32/1000000*'4 classification'!D63/'FX rate'!$C21,"")</f>
        <v/>
      </c>
      <c r="AH63" s="1523" t="str">
        <f>IF(ISNUMBER(E63),'Cover Page'!$D$32/1000000*'4 classification'!E63/'FX rate'!$C21,"")</f>
        <v/>
      </c>
      <c r="AI63" s="1526" t="str">
        <f>IF(ISNUMBER(F63),'Cover Page'!$D$32/1000000*'4 classification'!F63/'FX rate'!$C21,"")</f>
        <v/>
      </c>
      <c r="AJ63" s="1224" t="str">
        <f>IF(ISNUMBER(G63),'Cover Page'!$D$32/1000000*'4 classification'!G63/'FX rate'!$C21,"")</f>
        <v/>
      </c>
      <c r="AK63" s="1299" t="str">
        <f>IF(ISNUMBER(H63),'Cover Page'!$D$32/1000000*'4 classification'!H63/'FX rate'!$C21,"")</f>
        <v/>
      </c>
      <c r="AL63" s="1526" t="str">
        <f>IF(ISNUMBER(I63),'Cover Page'!$D$32/1000000*'4 classification'!I63/'FX rate'!$C21,"")</f>
        <v/>
      </c>
      <c r="AM63" s="1224" t="str">
        <f>IF(ISNUMBER(J63),'Cover Page'!$D$32/1000000*'4 classification'!J63/'FX rate'!$C21,"")</f>
        <v/>
      </c>
      <c r="AN63" s="1299" t="str">
        <f>IF(ISNUMBER(K63),'Cover Page'!$D$32/1000000*'4 classification'!K63/'FX rate'!$C21,"")</f>
        <v/>
      </c>
      <c r="AO63" s="1526" t="str">
        <f>IF(ISNUMBER(L63),'Cover Page'!$D$32/1000000*'4 classification'!L63/'FX rate'!$C21,"")</f>
        <v/>
      </c>
      <c r="AP63" s="1224" t="str">
        <f>IF(ISNUMBER(M63),'Cover Page'!$D$32/1000000*'4 classification'!M63/'FX rate'!$C21,"")</f>
        <v/>
      </c>
      <c r="AQ63" s="1299" t="str">
        <f>IF(ISNUMBER(N63),'Cover Page'!$D$32/1000000*'4 classification'!N63/'FX rate'!$C21,"")</f>
        <v/>
      </c>
      <c r="AR63" s="1526" t="str">
        <f>IF(ISNUMBER(O63),'Cover Page'!$D$32/1000000*'4 classification'!O63/'FX rate'!$C21,"")</f>
        <v/>
      </c>
      <c r="AS63" s="1224" t="str">
        <f>IF(ISNUMBER(P63),'Cover Page'!$D$32/1000000*'4 classification'!P63/'FX rate'!$C21,"")</f>
        <v/>
      </c>
      <c r="AT63" s="1299" t="str">
        <f>IF(ISNUMBER(Q63),'Cover Page'!$D$32/1000000*'4 classification'!Q63/'FX rate'!$C21,"")</f>
        <v/>
      </c>
      <c r="AU63" s="1223" t="str">
        <f>IF(ISNUMBER(R63),'Cover Page'!$D$32/1000000*'4 classification'!R63/'FX rate'!$C21,"")</f>
        <v/>
      </c>
      <c r="AV63" s="1224" t="str">
        <f>IF(ISNUMBER(S63),'Cover Page'!$D$32/1000000*'4 classification'!S63/'FX rate'!$C21,"")</f>
        <v/>
      </c>
      <c r="AW63" s="1527" t="str">
        <f>IF(ISNUMBER(T63),'Cover Page'!$D$32/1000000*'4 classification'!T63/'FX rate'!$C21,"")</f>
        <v/>
      </c>
      <c r="AX63" s="1230">
        <f>IF(ISNUMBER(U63),'Cover Page'!$D$32/1000000*'4 classification'!U63/'FX rate'!$C21,"")</f>
        <v>0</v>
      </c>
      <c r="AY63" s="1523">
        <f>IF(ISNUMBER(V63),'Cover Page'!$D$32/1000000*'4 classification'!V63/'FX rate'!$C21,"")</f>
        <v>0</v>
      </c>
      <c r="AZ63" s="1299">
        <f>IF(ISNUMBER(W63),'Cover Page'!$D$32/1000000*'4 classification'!W63/'FX rate'!$C21,"")</f>
        <v>0</v>
      </c>
      <c r="BH63" s="1277">
        <v>2016</v>
      </c>
      <c r="BI63" s="1286" t="str">
        <f>IF(ISNUMBER(C63),'Cover Page'!$D$32/1000000*C63/'FX rate'!$C$21,"")</f>
        <v/>
      </c>
      <c r="BJ63" s="1279" t="str">
        <f>IF(ISNUMBER(D63),'Cover Page'!$D$32/1000000*D63/'FX rate'!$C$21,"")</f>
        <v/>
      </c>
      <c r="BK63" s="1507" t="str">
        <f>IF(ISNUMBER(E63),'Cover Page'!$D$32/1000000*E63/'FX rate'!$C$21,"")</f>
        <v/>
      </c>
      <c r="BL63" s="1508" t="str">
        <f>IF(ISNUMBER(F63),'Cover Page'!$D$32/1000000*F63/'FX rate'!$C$21,"")</f>
        <v/>
      </c>
      <c r="BM63" s="1279" t="str">
        <f>IF(ISNUMBER(G63),'Cover Page'!$D$32/1000000*G63/'FX rate'!$C$21,"")</f>
        <v/>
      </c>
      <c r="BN63" s="1280" t="str">
        <f>IF(ISNUMBER(H63),'Cover Page'!$D$32/1000000*H63/'FX rate'!$C$21,"")</f>
        <v/>
      </c>
      <c r="BO63" s="1508" t="str">
        <f>IF(ISNUMBER(I63),'Cover Page'!$D$32/1000000*I63/'FX rate'!$C$21,"")</f>
        <v/>
      </c>
      <c r="BP63" s="1279" t="str">
        <f>IF(ISNUMBER(J63),'Cover Page'!$D$32/1000000*J63/'FX rate'!$C$21,"")</f>
        <v/>
      </c>
      <c r="BQ63" s="1280" t="str">
        <f>IF(ISNUMBER(K63),'Cover Page'!$D$32/1000000*K63/'FX rate'!$C$21,"")</f>
        <v/>
      </c>
      <c r="BR63" s="1508" t="str">
        <f>IF(ISNUMBER(L63),'Cover Page'!$D$32/1000000*L63/'FX rate'!$C$21,"")</f>
        <v/>
      </c>
      <c r="BS63" s="1279" t="str">
        <f>IF(ISNUMBER(M63),'Cover Page'!$D$32/1000000*M63/'FX rate'!$C$21,"")</f>
        <v/>
      </c>
      <c r="BT63" s="1280" t="str">
        <f>IF(ISNUMBER(N63),'Cover Page'!$D$32/1000000*N63/'FX rate'!$C$21,"")</f>
        <v/>
      </c>
      <c r="BU63" s="1508" t="str">
        <f>IF(ISNUMBER(O63),'Cover Page'!$D$32/1000000*O63/'FX rate'!$C$21,"")</f>
        <v/>
      </c>
      <c r="BV63" s="1279" t="str">
        <f>IF(ISNUMBER(P63),'Cover Page'!$D$32/1000000*P63/'FX rate'!$C$21,"")</f>
        <v/>
      </c>
      <c r="BW63" s="1280" t="str">
        <f>IF(ISNUMBER(Q63),'Cover Page'!$D$32/1000000*Q63/'FX rate'!$C$21,"")</f>
        <v/>
      </c>
      <c r="BX63" s="1278" t="str">
        <f>IF(ISNUMBER(R63),'Cover Page'!$D$32/1000000*R63/'FX rate'!$C$21,"")</f>
        <v/>
      </c>
      <c r="BY63" s="1279" t="str">
        <f>IF(ISNUMBER(S63),'Cover Page'!$D$32/1000000*S63/'FX rate'!$C$21,"")</f>
        <v/>
      </c>
      <c r="BZ63" s="1509" t="str">
        <f>IF(ISNUMBER(T63),'Cover Page'!$D$32/1000000*T63/'FX rate'!$C$21,"")</f>
        <v/>
      </c>
      <c r="CA63" s="1286">
        <f>IF(ISNUMBER(U63),'Cover Page'!$D$32/1000000*U63/'FX rate'!$C$21,"")</f>
        <v>0</v>
      </c>
      <c r="CB63" s="1507">
        <f>IF(ISNUMBER(V63),'Cover Page'!$D$32/1000000*V63/'FX rate'!$C$21,"")</f>
        <v>0</v>
      </c>
      <c r="CC63" s="1280">
        <f>IF(ISNUMBER(W63),'Cover Page'!$D$32/1000000*W63/'FX rate'!$C$21,"")</f>
        <v>0</v>
      </c>
    </row>
    <row r="64" spans="1:81" s="2" customFormat="1" ht="14.25" customHeight="1" x14ac:dyDescent="0.2">
      <c r="B64" s="248" t="s">
        <v>579</v>
      </c>
      <c r="C64" s="1465"/>
      <c r="D64" s="1469"/>
      <c r="E64" s="1466"/>
      <c r="F64" s="1470"/>
      <c r="G64" s="1469"/>
      <c r="H64" s="1466"/>
      <c r="I64" s="1470"/>
      <c r="J64" s="1469"/>
      <c r="K64" s="1466"/>
      <c r="L64" s="1470"/>
      <c r="M64" s="1469"/>
      <c r="N64" s="1466"/>
      <c r="O64" s="1470"/>
      <c r="P64" s="1469"/>
      <c r="Q64" s="1466"/>
      <c r="R64" s="1470"/>
      <c r="S64" s="1469"/>
      <c r="T64" s="1469"/>
      <c r="U64" s="733">
        <f t="shared" si="2"/>
        <v>0</v>
      </c>
      <c r="V64" s="734">
        <f t="shared" si="3"/>
        <v>0</v>
      </c>
      <c r="W64" s="735">
        <f t="shared" si="4"/>
        <v>0</v>
      </c>
      <c r="AE64" s="1040"/>
      <c r="AF64" s="1040"/>
      <c r="AG64" s="1040"/>
      <c r="AH64" s="1040"/>
      <c r="AI64" s="1040"/>
      <c r="AJ64" s="1040"/>
      <c r="AK64" s="1040"/>
      <c r="AL64" s="1040"/>
      <c r="AM64" s="1040"/>
      <c r="AN64" s="1040"/>
      <c r="AO64" s="1040"/>
      <c r="AP64" s="1040"/>
      <c r="AQ64" s="1040"/>
      <c r="AR64" s="1040"/>
      <c r="AS64" s="1040"/>
      <c r="AT64" s="1040"/>
      <c r="AU64" s="1040"/>
      <c r="AV64" s="1040"/>
      <c r="AW64" s="1040"/>
      <c r="AX64" s="1040"/>
      <c r="AY64" s="1040"/>
      <c r="AZ64" s="1040"/>
      <c r="BH64" s="1114"/>
      <c r="BI64" s="1114"/>
      <c r="BJ64" s="1114"/>
      <c r="BK64" s="1114"/>
      <c r="BL64" s="1114"/>
      <c r="BM64" s="1114"/>
      <c r="BN64" s="1114"/>
      <c r="BO64" s="1114"/>
      <c r="BP64" s="1114"/>
      <c r="BQ64" s="1114"/>
      <c r="BR64" s="1114"/>
      <c r="BS64" s="1114"/>
      <c r="BT64" s="1114"/>
      <c r="BU64" s="1114"/>
      <c r="BV64" s="1114"/>
      <c r="BW64" s="1114"/>
      <c r="BX64" s="1114"/>
      <c r="BY64" s="1114"/>
      <c r="BZ64" s="1114"/>
      <c r="CA64" s="1114"/>
      <c r="CB64" s="1114"/>
      <c r="CC64" s="1114"/>
    </row>
    <row r="65" spans="1:81" s="14" customFormat="1" ht="69.95" customHeight="1" thickBot="1" x14ac:dyDescent="0.25">
      <c r="A65" s="2"/>
      <c r="B65" s="249" t="s">
        <v>368</v>
      </c>
      <c r="C65" s="235"/>
      <c r="D65" s="250"/>
      <c r="E65" s="236"/>
      <c r="F65" s="251"/>
      <c r="G65" s="250"/>
      <c r="H65" s="236"/>
      <c r="I65" s="251"/>
      <c r="J65" s="250"/>
      <c r="K65" s="236"/>
      <c r="L65" s="251"/>
      <c r="M65" s="250"/>
      <c r="N65" s="236"/>
      <c r="O65" s="251"/>
      <c r="P65" s="250"/>
      <c r="Q65" s="236"/>
      <c r="R65" s="251"/>
      <c r="S65" s="250"/>
      <c r="T65" s="250"/>
      <c r="U65" s="725"/>
      <c r="V65" s="736"/>
      <c r="W65" s="726"/>
      <c r="AE65" s="1041"/>
      <c r="AF65" s="1041"/>
      <c r="AG65" s="1041"/>
      <c r="AH65" s="1041"/>
      <c r="AI65" s="1041"/>
      <c r="AJ65" s="1041"/>
      <c r="AK65" s="1041"/>
      <c r="AL65" s="1041"/>
      <c r="AM65" s="1041"/>
      <c r="AN65" s="1041"/>
      <c r="AO65" s="1041"/>
      <c r="AP65" s="1041"/>
      <c r="AQ65" s="1041"/>
      <c r="AR65" s="1041"/>
      <c r="AS65" s="1041"/>
      <c r="AT65" s="1041"/>
      <c r="AU65" s="1041"/>
      <c r="AV65" s="1041"/>
      <c r="AW65" s="1041"/>
      <c r="AX65" s="1041"/>
      <c r="AY65" s="1041"/>
      <c r="AZ65" s="1041"/>
      <c r="BH65" s="1115"/>
      <c r="BI65" s="1115"/>
      <c r="BJ65" s="1115"/>
      <c r="BK65" s="1115"/>
      <c r="BL65" s="1115"/>
      <c r="BM65" s="1115"/>
      <c r="BN65" s="1115"/>
      <c r="BO65" s="1115"/>
      <c r="BP65" s="1115"/>
      <c r="BQ65" s="1115"/>
      <c r="BR65" s="1115"/>
      <c r="BS65" s="1115"/>
      <c r="BT65" s="1115"/>
      <c r="BU65" s="1115"/>
      <c r="BV65" s="1115"/>
      <c r="BW65" s="1115"/>
      <c r="BX65" s="1115"/>
      <c r="BY65" s="1115"/>
      <c r="BZ65" s="1115"/>
      <c r="CA65" s="1115"/>
      <c r="CB65" s="1115"/>
      <c r="CC65" s="1115"/>
    </row>
    <row r="66" spans="1:81" s="2" customFormat="1" ht="20.100000000000001" customHeight="1" x14ac:dyDescent="0.2">
      <c r="B66" s="7"/>
      <c r="C66" s="984" t="str">
        <f>IF(MAX(C59:C63)&gt;0,IF(ISBLANK(C58),"Please extend back to at least 2011",""),"")</f>
        <v/>
      </c>
      <c r="D66" s="984" t="str">
        <f t="shared" ref="D66:T66" si="6">IF(MAX(D59:D63)&gt;0,IF(ISBLANK(D58),"Please extend back to at least 2011",""),"")</f>
        <v/>
      </c>
      <c r="E66" s="984" t="str">
        <f t="shared" si="6"/>
        <v/>
      </c>
      <c r="F66" s="984" t="str">
        <f t="shared" si="6"/>
        <v/>
      </c>
      <c r="G66" s="984" t="str">
        <f t="shared" si="6"/>
        <v/>
      </c>
      <c r="H66" s="984" t="str">
        <f t="shared" si="6"/>
        <v/>
      </c>
      <c r="I66" s="984" t="str">
        <f t="shared" si="6"/>
        <v/>
      </c>
      <c r="J66" s="984" t="str">
        <f t="shared" si="6"/>
        <v/>
      </c>
      <c r="K66" s="984" t="str">
        <f t="shared" si="6"/>
        <v/>
      </c>
      <c r="L66" s="984" t="str">
        <f t="shared" si="6"/>
        <v/>
      </c>
      <c r="M66" s="984" t="str">
        <f t="shared" si="6"/>
        <v/>
      </c>
      <c r="N66" s="984" t="str">
        <f t="shared" si="6"/>
        <v/>
      </c>
      <c r="O66" s="984" t="str">
        <f t="shared" si="6"/>
        <v/>
      </c>
      <c r="P66" s="984" t="str">
        <f t="shared" si="6"/>
        <v/>
      </c>
      <c r="Q66" s="984" t="str">
        <f t="shared" si="6"/>
        <v/>
      </c>
      <c r="R66" s="984" t="str">
        <f t="shared" si="6"/>
        <v/>
      </c>
      <c r="S66" s="984" t="str">
        <f t="shared" si="6"/>
        <v/>
      </c>
      <c r="T66" s="984" t="str">
        <f t="shared" si="6"/>
        <v/>
      </c>
      <c r="U66" s="7"/>
      <c r="V66" s="7"/>
      <c r="W66" s="7"/>
      <c r="AE66" s="1040"/>
      <c r="AF66" s="1040"/>
      <c r="AG66" s="1040"/>
      <c r="AH66" s="1040"/>
      <c r="AI66" s="1040"/>
      <c r="AJ66" s="1040"/>
      <c r="AK66" s="1040"/>
      <c r="AL66" s="1040"/>
      <c r="AM66" s="1040"/>
      <c r="AN66" s="1040"/>
      <c r="AO66" s="1040"/>
      <c r="AP66" s="1040"/>
      <c r="AQ66" s="1040"/>
      <c r="AR66" s="1040"/>
      <c r="AS66" s="1040"/>
      <c r="AT66" s="1040"/>
      <c r="AU66" s="1040"/>
      <c r="AV66" s="1040"/>
      <c r="AW66" s="1040"/>
      <c r="AX66" s="1040"/>
      <c r="AY66" s="1040"/>
      <c r="AZ66" s="1040"/>
      <c r="BH66" s="1114"/>
      <c r="BI66" s="1114"/>
      <c r="BJ66" s="1114"/>
      <c r="BK66" s="1114"/>
      <c r="BL66" s="1114"/>
      <c r="BM66" s="1114"/>
      <c r="BN66" s="1114"/>
      <c r="BO66" s="1114"/>
      <c r="BP66" s="1114"/>
      <c r="BQ66" s="1114"/>
      <c r="BR66" s="1114"/>
      <c r="BS66" s="1114"/>
      <c r="BT66" s="1114"/>
      <c r="BU66" s="1114"/>
      <c r="BV66" s="1114"/>
      <c r="BW66" s="1114"/>
      <c r="BX66" s="1114"/>
      <c r="BY66" s="1114"/>
      <c r="BZ66" s="1114"/>
      <c r="CA66" s="1114"/>
      <c r="CB66" s="1114"/>
      <c r="CC66" s="1114"/>
    </row>
    <row r="67" spans="1:81" s="2" customFormat="1" ht="20.100000000000001" customHeight="1" x14ac:dyDescent="0.2">
      <c r="B67" s="7"/>
      <c r="C67" s="7"/>
      <c r="D67" s="7"/>
      <c r="E67" s="7"/>
      <c r="F67" s="7"/>
      <c r="G67" s="7"/>
      <c r="H67" s="7"/>
      <c r="I67" s="7"/>
      <c r="J67" s="7"/>
      <c r="K67" s="7"/>
      <c r="L67" s="7"/>
      <c r="M67" s="7"/>
      <c r="N67" s="7"/>
      <c r="O67" s="7"/>
      <c r="P67" s="7"/>
      <c r="Q67" s="7"/>
      <c r="R67" s="7"/>
      <c r="S67" s="7"/>
      <c r="T67" s="7"/>
      <c r="U67" s="7"/>
      <c r="V67" s="7"/>
      <c r="W67" s="7"/>
      <c r="AD67" s="14"/>
      <c r="AE67" s="1041"/>
      <c r="AF67" s="1041"/>
      <c r="AG67" s="1041"/>
      <c r="AH67" s="1041"/>
      <c r="AI67" s="1041"/>
      <c r="AJ67" s="1041"/>
      <c r="AK67" s="1041"/>
      <c r="AL67" s="1041"/>
      <c r="AM67" s="1041"/>
      <c r="AN67" s="1041"/>
      <c r="AO67" s="1041"/>
      <c r="AP67" s="1041"/>
      <c r="AQ67" s="1041"/>
      <c r="AR67" s="1041"/>
      <c r="AS67" s="1041"/>
      <c r="AT67" s="1041"/>
      <c r="AU67" s="1041"/>
      <c r="AV67" s="1041"/>
      <c r="AW67" s="1041"/>
      <c r="AX67" s="1041"/>
      <c r="AY67" s="1041"/>
      <c r="AZ67" s="1041"/>
      <c r="BA67" s="14"/>
      <c r="BH67" s="1115"/>
      <c r="BI67" s="1115"/>
      <c r="BJ67" s="1115"/>
      <c r="BK67" s="1115"/>
      <c r="BL67" s="1115"/>
      <c r="BM67" s="1115"/>
      <c r="BN67" s="1115"/>
      <c r="BO67" s="1115"/>
      <c r="BP67" s="1115"/>
      <c r="BQ67" s="1115"/>
      <c r="BR67" s="1115"/>
      <c r="BS67" s="1115"/>
      <c r="BT67" s="1115"/>
      <c r="BU67" s="1115"/>
      <c r="BV67" s="1115"/>
      <c r="BW67" s="1115"/>
      <c r="BX67" s="1115"/>
      <c r="BY67" s="1115"/>
      <c r="BZ67" s="1115"/>
      <c r="CA67" s="1115"/>
      <c r="CB67" s="1115"/>
      <c r="CC67" s="1115"/>
    </row>
    <row r="68" spans="1:81" s="2" customFormat="1" ht="14.25" customHeight="1" x14ac:dyDescent="0.25">
      <c r="B68" s="123" t="s">
        <v>120</v>
      </c>
      <c r="C68" s="7"/>
      <c r="D68" s="7"/>
      <c r="E68" s="7"/>
      <c r="F68" s="7"/>
      <c r="G68" s="7"/>
      <c r="H68" s="7"/>
      <c r="I68" s="7"/>
      <c r="J68" s="7"/>
      <c r="K68" s="7"/>
      <c r="L68" s="7"/>
      <c r="M68" s="7"/>
      <c r="N68" s="7"/>
      <c r="O68" s="7"/>
      <c r="P68" s="7"/>
      <c r="Q68" s="7"/>
      <c r="R68" s="7"/>
      <c r="S68" s="7"/>
      <c r="T68" s="7"/>
      <c r="U68" s="7"/>
      <c r="V68" s="7"/>
      <c r="W68" s="7"/>
      <c r="AD68" s="14"/>
      <c r="AE68" s="1300"/>
      <c r="AF68" s="1041"/>
      <c r="AG68" s="1041"/>
      <c r="AH68" s="1041"/>
      <c r="AI68" s="1041"/>
      <c r="AJ68" s="1041"/>
      <c r="AK68" s="1041"/>
      <c r="AL68" s="1041"/>
      <c r="AM68" s="1041"/>
      <c r="AN68" s="1041"/>
      <c r="AO68" s="1041"/>
      <c r="AP68" s="1041"/>
      <c r="AQ68" s="1041"/>
      <c r="AR68" s="1041"/>
      <c r="AS68" s="1041"/>
      <c r="AT68" s="1041"/>
      <c r="AU68" s="1041"/>
      <c r="AV68" s="1041"/>
      <c r="AW68" s="1041"/>
      <c r="AX68" s="1041"/>
      <c r="AY68" s="1041"/>
      <c r="AZ68" s="1041"/>
      <c r="BA68" s="14"/>
      <c r="BH68" s="1301"/>
      <c r="BI68" s="1115"/>
      <c r="BJ68" s="1115"/>
      <c r="BK68" s="1115"/>
      <c r="BL68" s="1115"/>
      <c r="BM68" s="1115"/>
      <c r="BN68" s="1115"/>
      <c r="BO68" s="1115"/>
      <c r="BP68" s="1115"/>
      <c r="BQ68" s="1115"/>
      <c r="BR68" s="1115"/>
      <c r="BS68" s="1115"/>
      <c r="BT68" s="1115"/>
      <c r="BU68" s="1115"/>
      <c r="BV68" s="1115"/>
      <c r="BW68" s="1115"/>
      <c r="BX68" s="1115"/>
      <c r="BY68" s="1115"/>
      <c r="BZ68" s="1115"/>
      <c r="CA68" s="1115"/>
      <c r="CB68" s="1115"/>
      <c r="CC68" s="1115"/>
    </row>
    <row r="69" spans="1:81" s="2" customFormat="1" ht="9.9499999999999993" customHeight="1" x14ac:dyDescent="0.2">
      <c r="B69" s="7"/>
      <c r="C69" s="7"/>
      <c r="D69" s="7"/>
      <c r="E69" s="7"/>
      <c r="F69" s="7"/>
      <c r="G69" s="7"/>
      <c r="H69" s="7"/>
      <c r="I69" s="7"/>
      <c r="J69" s="7"/>
      <c r="K69" s="7"/>
      <c r="L69" s="7"/>
      <c r="M69" s="7"/>
      <c r="N69" s="7"/>
      <c r="O69" s="7"/>
      <c r="P69" s="7"/>
      <c r="Q69" s="7"/>
      <c r="R69" s="7"/>
      <c r="S69" s="7"/>
      <c r="T69" s="7"/>
      <c r="U69" s="7"/>
      <c r="V69" s="7"/>
      <c r="W69" s="7"/>
      <c r="AD69" s="14"/>
      <c r="AE69" s="1040"/>
      <c r="AF69" s="1041"/>
      <c r="AG69" s="1041"/>
      <c r="AH69" s="1041"/>
      <c r="AI69" s="1041"/>
      <c r="AJ69" s="1041"/>
      <c r="AK69" s="1041"/>
      <c r="AL69" s="1041"/>
      <c r="AM69" s="1041"/>
      <c r="AN69" s="1041"/>
      <c r="AO69" s="1041"/>
      <c r="AP69" s="1041"/>
      <c r="AQ69" s="1041"/>
      <c r="AR69" s="1041"/>
      <c r="AS69" s="1041"/>
      <c r="AT69" s="1041"/>
      <c r="AU69" s="1041"/>
      <c r="AV69" s="1041"/>
      <c r="AW69" s="1041"/>
      <c r="AX69" s="1041"/>
      <c r="AY69" s="1041"/>
      <c r="AZ69" s="1041"/>
      <c r="BA69" s="14"/>
      <c r="BH69" s="1114"/>
      <c r="BI69" s="1115"/>
      <c r="BJ69" s="1115"/>
      <c r="BK69" s="1115"/>
      <c r="BL69" s="1115"/>
      <c r="BM69" s="1115"/>
      <c r="BN69" s="1115"/>
      <c r="BO69" s="1115"/>
      <c r="BP69" s="1115"/>
      <c r="BQ69" s="1115"/>
      <c r="BR69" s="1115"/>
      <c r="BS69" s="1115"/>
      <c r="BT69" s="1115"/>
      <c r="BU69" s="1115"/>
      <c r="BV69" s="1115"/>
      <c r="BW69" s="1115"/>
      <c r="BX69" s="1115"/>
      <c r="BY69" s="1115"/>
      <c r="BZ69" s="1115"/>
      <c r="CA69" s="1115"/>
      <c r="CB69" s="1115"/>
      <c r="CC69" s="1115"/>
    </row>
    <row r="70" spans="1:81" s="2" customFormat="1" ht="14.25" customHeight="1" x14ac:dyDescent="0.25">
      <c r="B70" s="1819"/>
      <c r="C70" s="201" t="s">
        <v>1</v>
      </c>
      <c r="D70" s="202" t="s">
        <v>2</v>
      </c>
      <c r="E70" s="201" t="s">
        <v>3</v>
      </c>
      <c r="F70" s="202" t="s">
        <v>97</v>
      </c>
      <c r="G70" s="201" t="s">
        <v>4</v>
      </c>
      <c r="H70" s="202" t="s">
        <v>5</v>
      </c>
      <c r="I70" s="201" t="s">
        <v>6</v>
      </c>
      <c r="J70" s="202" t="s">
        <v>7</v>
      </c>
      <c r="K70" s="201" t="s">
        <v>8</v>
      </c>
      <c r="L70" s="202" t="s">
        <v>9</v>
      </c>
      <c r="M70" s="201" t="s">
        <v>10</v>
      </c>
      <c r="N70" s="202" t="s">
        <v>11</v>
      </c>
      <c r="O70" s="201" t="s">
        <v>12</v>
      </c>
      <c r="P70" s="202" t="s">
        <v>13</v>
      </c>
      <c r="Q70" s="201" t="s">
        <v>14</v>
      </c>
      <c r="R70" s="202" t="s">
        <v>15</v>
      </c>
      <c r="S70" s="201" t="s">
        <v>14</v>
      </c>
      <c r="T70" s="202" t="s">
        <v>15</v>
      </c>
      <c r="U70" s="203" t="s">
        <v>16</v>
      </c>
      <c r="V70" s="204" t="s">
        <v>17</v>
      </c>
      <c r="W70" s="204" t="s">
        <v>18</v>
      </c>
      <c r="AD70" s="14"/>
      <c r="AE70" s="1188"/>
      <c r="AF70" s="1225"/>
      <c r="AG70" s="1045"/>
      <c r="AH70" s="1225"/>
      <c r="AI70" s="1045"/>
      <c r="AJ70" s="1225"/>
      <c r="AK70" s="1045"/>
      <c r="AL70" s="1225"/>
      <c r="AM70" s="1045"/>
      <c r="AN70" s="1225"/>
      <c r="AO70" s="1045"/>
      <c r="AP70" s="1225"/>
      <c r="AQ70" s="1045"/>
      <c r="AR70" s="1225"/>
      <c r="AS70" s="1045"/>
      <c r="AT70" s="1225"/>
      <c r="AU70" s="1045"/>
      <c r="AV70" s="1225"/>
      <c r="AW70" s="1045"/>
      <c r="AX70" s="1225"/>
      <c r="AY70" s="1045"/>
      <c r="AZ70" s="1045"/>
      <c r="BA70" s="14"/>
      <c r="BH70" s="1242"/>
      <c r="BI70" s="1281"/>
      <c r="BJ70" s="1119"/>
      <c r="BK70" s="1281"/>
      <c r="BL70" s="1119"/>
      <c r="BM70" s="1281"/>
      <c r="BN70" s="1119"/>
      <c r="BO70" s="1281"/>
      <c r="BP70" s="1119"/>
      <c r="BQ70" s="1281"/>
      <c r="BR70" s="1119"/>
      <c r="BS70" s="1281"/>
      <c r="BT70" s="1119"/>
      <c r="BU70" s="1281"/>
      <c r="BV70" s="1119"/>
      <c r="BW70" s="1281"/>
      <c r="BX70" s="1119"/>
      <c r="BY70" s="1281"/>
      <c r="BZ70" s="1119"/>
      <c r="CA70" s="1281"/>
      <c r="CB70" s="1119"/>
      <c r="CC70" s="1119"/>
    </row>
    <row r="71" spans="1:81" s="2" customFormat="1" ht="39" customHeight="1" x14ac:dyDescent="0.25">
      <c r="B71" s="1820"/>
      <c r="C71" s="1822" t="s">
        <v>96</v>
      </c>
      <c r="D71" s="67"/>
      <c r="E71" s="149"/>
      <c r="F71" s="1824" t="s">
        <v>59</v>
      </c>
      <c r="G71" s="67"/>
      <c r="H71" s="175"/>
      <c r="I71" s="1824" t="s">
        <v>74</v>
      </c>
      <c r="J71" s="67"/>
      <c r="K71" s="175"/>
      <c r="L71" s="1824" t="s">
        <v>114</v>
      </c>
      <c r="M71" s="67"/>
      <c r="N71" s="175"/>
      <c r="O71" s="1824" t="s">
        <v>115</v>
      </c>
      <c r="P71" s="67"/>
      <c r="Q71" s="175"/>
      <c r="R71" s="1824" t="s">
        <v>116</v>
      </c>
      <c r="S71" s="67"/>
      <c r="T71" s="176"/>
      <c r="U71" s="1765" t="s">
        <v>50</v>
      </c>
      <c r="V71" s="67"/>
      <c r="W71" s="175"/>
      <c r="AD71" s="14"/>
      <c r="AE71" s="1485" t="s">
        <v>120</v>
      </c>
      <c r="AF71" s="1231"/>
      <c r="AG71" s="1053"/>
      <c r="AH71" s="1053"/>
      <c r="AI71" s="1231"/>
      <c r="AJ71" s="1053"/>
      <c r="AK71" s="1053"/>
      <c r="AL71" s="1231"/>
      <c r="AM71" s="1053"/>
      <c r="AN71" s="1053"/>
      <c r="AO71" s="1231"/>
      <c r="AP71" s="1053"/>
      <c r="AQ71" s="1053"/>
      <c r="AR71" s="1231"/>
      <c r="AS71" s="1053"/>
      <c r="AT71" s="1053"/>
      <c r="AU71" s="1231"/>
      <c r="AV71" s="1053"/>
      <c r="AW71" s="1053"/>
      <c r="AX71" s="1232"/>
      <c r="AY71" s="1053"/>
      <c r="AZ71" s="1053"/>
      <c r="BA71" s="14"/>
      <c r="BH71" s="1494" t="s">
        <v>120</v>
      </c>
      <c r="BI71" s="1287"/>
      <c r="BJ71" s="1127"/>
      <c r="BK71" s="1127"/>
      <c r="BL71" s="1287"/>
      <c r="BM71" s="1127"/>
      <c r="BN71" s="1127"/>
      <c r="BO71" s="1287"/>
      <c r="BP71" s="1127"/>
      <c r="BQ71" s="1127"/>
      <c r="BR71" s="1287"/>
      <c r="BS71" s="1127"/>
      <c r="BT71" s="1127"/>
      <c r="BU71" s="1287"/>
      <c r="BV71" s="1127"/>
      <c r="BW71" s="1127"/>
      <c r="BX71" s="1287"/>
      <c r="BY71" s="1127"/>
      <c r="BZ71" s="1127"/>
      <c r="CA71" s="1288"/>
      <c r="CB71" s="1127"/>
      <c r="CC71" s="1127"/>
    </row>
    <row r="72" spans="1:81" s="2" customFormat="1" ht="60.95" customHeight="1" thickBot="1" x14ac:dyDescent="0.25">
      <c r="B72" s="1821"/>
      <c r="C72" s="1823"/>
      <c r="D72" s="405" t="s">
        <v>364</v>
      </c>
      <c r="E72" s="406" t="s">
        <v>370</v>
      </c>
      <c r="F72" s="1825"/>
      <c r="G72" s="405" t="s">
        <v>364</v>
      </c>
      <c r="H72" s="406" t="s">
        <v>370</v>
      </c>
      <c r="I72" s="1825"/>
      <c r="J72" s="405" t="s">
        <v>364</v>
      </c>
      <c r="K72" s="406" t="s">
        <v>370</v>
      </c>
      <c r="L72" s="1825"/>
      <c r="M72" s="405" t="s">
        <v>364</v>
      </c>
      <c r="N72" s="406" t="s">
        <v>370</v>
      </c>
      <c r="O72" s="1825"/>
      <c r="P72" s="405" t="s">
        <v>364</v>
      </c>
      <c r="Q72" s="406" t="s">
        <v>370</v>
      </c>
      <c r="R72" s="1825"/>
      <c r="S72" s="405" t="s">
        <v>364</v>
      </c>
      <c r="T72" s="406" t="s">
        <v>370</v>
      </c>
      <c r="U72" s="1836"/>
      <c r="V72" s="405" t="s">
        <v>364</v>
      </c>
      <c r="W72" s="406" t="s">
        <v>371</v>
      </c>
      <c r="AD72" s="14"/>
      <c r="AE72" s="1480" t="s">
        <v>629</v>
      </c>
      <c r="AF72" s="1231"/>
      <c r="AG72" s="1227"/>
      <c r="AH72" s="1227"/>
      <c r="AI72" s="1231"/>
      <c r="AJ72" s="1227"/>
      <c r="AK72" s="1227"/>
      <c r="AL72" s="1231"/>
      <c r="AM72" s="1227"/>
      <c r="AN72" s="1227"/>
      <c r="AO72" s="1231"/>
      <c r="AP72" s="1227"/>
      <c r="AQ72" s="1227"/>
      <c r="AR72" s="1231"/>
      <c r="AS72" s="1227"/>
      <c r="AT72" s="1227"/>
      <c r="AU72" s="1231"/>
      <c r="AV72" s="1227"/>
      <c r="AW72" s="1227"/>
      <c r="AX72" s="1232"/>
      <c r="AY72" s="1227"/>
      <c r="AZ72" s="1227"/>
      <c r="BA72" s="14"/>
      <c r="BH72" s="1489" t="s">
        <v>630</v>
      </c>
      <c r="BI72" s="1287"/>
      <c r="BJ72" s="1283"/>
      <c r="BK72" s="1283"/>
      <c r="BL72" s="1287"/>
      <c r="BM72" s="1283"/>
      <c r="BN72" s="1283"/>
      <c r="BO72" s="1287"/>
      <c r="BP72" s="1283"/>
      <c r="BQ72" s="1283"/>
      <c r="BR72" s="1287"/>
      <c r="BS72" s="1283"/>
      <c r="BT72" s="1283"/>
      <c r="BU72" s="1287"/>
      <c r="BV72" s="1283"/>
      <c r="BW72" s="1283"/>
      <c r="BX72" s="1287"/>
      <c r="BY72" s="1283"/>
      <c r="BZ72" s="1283"/>
      <c r="CA72" s="1288"/>
      <c r="CB72" s="1283"/>
      <c r="CC72" s="1283"/>
    </row>
    <row r="73" spans="1:81" s="2" customFormat="1" ht="60" customHeight="1" x14ac:dyDescent="0.2">
      <c r="B73" s="245" t="s">
        <v>43</v>
      </c>
      <c r="C73" s="740"/>
      <c r="D73" s="206"/>
      <c r="E73" s="113"/>
      <c r="F73" s="758"/>
      <c r="G73" s="206"/>
      <c r="H73" s="113"/>
      <c r="I73" s="758"/>
      <c r="J73" s="206"/>
      <c r="K73" s="113"/>
      <c r="L73" s="758"/>
      <c r="M73" s="206"/>
      <c r="N73" s="113"/>
      <c r="O73" s="758"/>
      <c r="P73" s="206"/>
      <c r="Q73" s="113"/>
      <c r="R73" s="758"/>
      <c r="S73" s="206"/>
      <c r="T73" s="206"/>
      <c r="U73" s="116"/>
      <c r="V73" s="206"/>
      <c r="W73" s="113"/>
      <c r="AE73" s="1226"/>
      <c r="AF73" s="1189" t="s">
        <v>1</v>
      </c>
      <c r="AG73" s="1190" t="s">
        <v>2</v>
      </c>
      <c r="AH73" s="1189" t="s">
        <v>3</v>
      </c>
      <c r="AI73" s="1190" t="s">
        <v>97</v>
      </c>
      <c r="AJ73" s="1189" t="s">
        <v>4</v>
      </c>
      <c r="AK73" s="1190" t="s">
        <v>5</v>
      </c>
      <c r="AL73" s="1189" t="s">
        <v>6</v>
      </c>
      <c r="AM73" s="1190" t="s">
        <v>7</v>
      </c>
      <c r="AN73" s="1189" t="s">
        <v>8</v>
      </c>
      <c r="AO73" s="1190" t="s">
        <v>9</v>
      </c>
      <c r="AP73" s="1189" t="s">
        <v>10</v>
      </c>
      <c r="AQ73" s="1190" t="s">
        <v>11</v>
      </c>
      <c r="AR73" s="1189" t="s">
        <v>12</v>
      </c>
      <c r="AS73" s="1190" t="s">
        <v>13</v>
      </c>
      <c r="AT73" s="1189" t="s">
        <v>14</v>
      </c>
      <c r="AU73" s="1190" t="s">
        <v>15</v>
      </c>
      <c r="AV73" s="1189" t="s">
        <v>14</v>
      </c>
      <c r="AW73" s="1190" t="s">
        <v>15</v>
      </c>
      <c r="AX73" s="1189" t="s">
        <v>16</v>
      </c>
      <c r="AY73" s="1190" t="s">
        <v>17</v>
      </c>
      <c r="AZ73" s="1190" t="s">
        <v>18</v>
      </c>
      <c r="BH73" s="1282"/>
      <c r="BI73" s="1243" t="s">
        <v>1</v>
      </c>
      <c r="BJ73" s="1244" t="s">
        <v>2</v>
      </c>
      <c r="BK73" s="1243" t="s">
        <v>3</v>
      </c>
      <c r="BL73" s="1244" t="s">
        <v>97</v>
      </c>
      <c r="BM73" s="1243" t="s">
        <v>4</v>
      </c>
      <c r="BN73" s="1244" t="s">
        <v>5</v>
      </c>
      <c r="BO73" s="1243" t="s">
        <v>6</v>
      </c>
      <c r="BP73" s="1244" t="s">
        <v>7</v>
      </c>
      <c r="BQ73" s="1243" t="s">
        <v>8</v>
      </c>
      <c r="BR73" s="1244" t="s">
        <v>9</v>
      </c>
      <c r="BS73" s="1243" t="s">
        <v>10</v>
      </c>
      <c r="BT73" s="1244" t="s">
        <v>11</v>
      </c>
      <c r="BU73" s="1243" t="s">
        <v>12</v>
      </c>
      <c r="BV73" s="1244" t="s">
        <v>13</v>
      </c>
      <c r="BW73" s="1243" t="s">
        <v>14</v>
      </c>
      <c r="BX73" s="1244" t="s">
        <v>15</v>
      </c>
      <c r="BY73" s="1243" t="s">
        <v>14</v>
      </c>
      <c r="BZ73" s="1244" t="s">
        <v>15</v>
      </c>
      <c r="CA73" s="1243" t="s">
        <v>16</v>
      </c>
      <c r="CB73" s="1244" t="s">
        <v>17</v>
      </c>
      <c r="CC73" s="1244" t="s">
        <v>18</v>
      </c>
    </row>
    <row r="74" spans="1:81" s="2" customFormat="1" ht="60" customHeight="1" x14ac:dyDescent="0.2">
      <c r="B74" s="246" t="s">
        <v>112</v>
      </c>
      <c r="C74" s="746"/>
      <c r="D74" s="207"/>
      <c r="E74" s="114"/>
      <c r="F74" s="759"/>
      <c r="G74" s="207"/>
      <c r="H74" s="114"/>
      <c r="I74" s="759"/>
      <c r="J74" s="207"/>
      <c r="K74" s="114"/>
      <c r="L74" s="759"/>
      <c r="M74" s="207"/>
      <c r="N74" s="114"/>
      <c r="O74" s="759"/>
      <c r="P74" s="207"/>
      <c r="Q74" s="114"/>
      <c r="R74" s="759"/>
      <c r="S74" s="207"/>
      <c r="T74" s="207"/>
      <c r="U74" s="117"/>
      <c r="V74" s="207"/>
      <c r="W74" s="114"/>
      <c r="AE74" s="1228"/>
      <c r="AF74" s="1807" t="str">
        <f>C71</f>
        <v>Broker-Dealers</v>
      </c>
      <c r="AG74" s="1053"/>
      <c r="AH74" s="1216"/>
      <c r="AI74" s="1809" t="str">
        <f>F71</f>
        <v>Entity Type 2</v>
      </c>
      <c r="AJ74" s="1053"/>
      <c r="AK74" s="1061"/>
      <c r="AL74" s="1809" t="str">
        <f>I71</f>
        <v>Entity Type 3</v>
      </c>
      <c r="AM74" s="1053"/>
      <c r="AN74" s="1061"/>
      <c r="AO74" s="1809" t="str">
        <f>L71</f>
        <v>Entity Type 4</v>
      </c>
      <c r="AP74" s="1053"/>
      <c r="AQ74" s="1061"/>
      <c r="AR74" s="1809" t="str">
        <f>O71</f>
        <v>Entity Type 5</v>
      </c>
      <c r="AS74" s="1053"/>
      <c r="AT74" s="1061"/>
      <c r="AU74" s="1809" t="str">
        <f>R71</f>
        <v>Entity Type 6</v>
      </c>
      <c r="AV74" s="1053"/>
      <c r="AW74" s="1059"/>
      <c r="AX74" s="1811" t="s">
        <v>50</v>
      </c>
      <c r="AY74" s="1053"/>
      <c r="AZ74" s="1061"/>
      <c r="BH74" s="1284"/>
      <c r="BI74" s="1847" t="str">
        <f>C71</f>
        <v>Broker-Dealers</v>
      </c>
      <c r="BJ74" s="1127"/>
      <c r="BK74" s="1270"/>
      <c r="BL74" s="1849" t="str">
        <f>F71</f>
        <v>Entity Type 2</v>
      </c>
      <c r="BM74" s="1127"/>
      <c r="BN74" s="1135"/>
      <c r="BO74" s="1849" t="str">
        <f>I71</f>
        <v>Entity Type 3</v>
      </c>
      <c r="BP74" s="1127"/>
      <c r="BQ74" s="1135"/>
      <c r="BR74" s="1849" t="str">
        <f>L71</f>
        <v>Entity Type 4</v>
      </c>
      <c r="BS74" s="1127"/>
      <c r="BT74" s="1135"/>
      <c r="BU74" s="1849" t="str">
        <f>O71</f>
        <v>Entity Type 5</v>
      </c>
      <c r="BV74" s="1127"/>
      <c r="BW74" s="1135"/>
      <c r="BX74" s="1849" t="str">
        <f>R71</f>
        <v>Entity Type 6</v>
      </c>
      <c r="BY74" s="1127"/>
      <c r="BZ74" s="1133"/>
      <c r="CA74" s="1851" t="s">
        <v>50</v>
      </c>
      <c r="CB74" s="1127"/>
      <c r="CC74" s="1135"/>
    </row>
    <row r="75" spans="1:81" s="2" customFormat="1" ht="60" customHeight="1" thickBot="1" x14ac:dyDescent="0.25">
      <c r="B75" s="247" t="s">
        <v>111</v>
      </c>
      <c r="C75" s="752"/>
      <c r="D75" s="208"/>
      <c r="E75" s="115"/>
      <c r="F75" s="760"/>
      <c r="G75" s="208"/>
      <c r="H75" s="115"/>
      <c r="I75" s="760"/>
      <c r="J75" s="208"/>
      <c r="K75" s="115"/>
      <c r="L75" s="760"/>
      <c r="M75" s="208"/>
      <c r="N75" s="115"/>
      <c r="O75" s="760"/>
      <c r="P75" s="208"/>
      <c r="Q75" s="115"/>
      <c r="R75" s="760"/>
      <c r="S75" s="208"/>
      <c r="T75" s="208"/>
      <c r="U75" s="118"/>
      <c r="V75" s="208"/>
      <c r="W75" s="115"/>
      <c r="AE75" s="1229"/>
      <c r="AF75" s="1808"/>
      <c r="AG75" s="1218" t="s">
        <v>364</v>
      </c>
      <c r="AH75" s="1219" t="s">
        <v>370</v>
      </c>
      <c r="AI75" s="1810"/>
      <c r="AJ75" s="1218" t="s">
        <v>364</v>
      </c>
      <c r="AK75" s="1219" t="s">
        <v>370</v>
      </c>
      <c r="AL75" s="1810"/>
      <c r="AM75" s="1218" t="s">
        <v>364</v>
      </c>
      <c r="AN75" s="1219" t="s">
        <v>370</v>
      </c>
      <c r="AO75" s="1810"/>
      <c r="AP75" s="1218" t="s">
        <v>364</v>
      </c>
      <c r="AQ75" s="1219" t="s">
        <v>370</v>
      </c>
      <c r="AR75" s="1810"/>
      <c r="AS75" s="1218" t="s">
        <v>364</v>
      </c>
      <c r="AT75" s="1219" t="s">
        <v>370</v>
      </c>
      <c r="AU75" s="1810"/>
      <c r="AV75" s="1218" t="s">
        <v>364</v>
      </c>
      <c r="AW75" s="1219" t="s">
        <v>370</v>
      </c>
      <c r="AX75" s="1808"/>
      <c r="AY75" s="1218" t="s">
        <v>364</v>
      </c>
      <c r="AZ75" s="1219" t="s">
        <v>371</v>
      </c>
      <c r="BH75" s="1285"/>
      <c r="BI75" s="1848"/>
      <c r="BJ75" s="1272" t="s">
        <v>257</v>
      </c>
      <c r="BK75" s="1273" t="s">
        <v>370</v>
      </c>
      <c r="BL75" s="1850"/>
      <c r="BM75" s="1272" t="s">
        <v>257</v>
      </c>
      <c r="BN75" s="1273" t="s">
        <v>370</v>
      </c>
      <c r="BO75" s="1850"/>
      <c r="BP75" s="1272" t="s">
        <v>257</v>
      </c>
      <c r="BQ75" s="1273" t="s">
        <v>370</v>
      </c>
      <c r="BR75" s="1850"/>
      <c r="BS75" s="1272" t="s">
        <v>257</v>
      </c>
      <c r="BT75" s="1273" t="s">
        <v>370</v>
      </c>
      <c r="BU75" s="1850"/>
      <c r="BV75" s="1272" t="s">
        <v>257</v>
      </c>
      <c r="BW75" s="1273" t="s">
        <v>370</v>
      </c>
      <c r="BX75" s="1850"/>
      <c r="BY75" s="1272" t="s">
        <v>257</v>
      </c>
      <c r="BZ75" s="1273" t="s">
        <v>370</v>
      </c>
      <c r="CA75" s="1848"/>
      <c r="CB75" s="1272" t="s">
        <v>257</v>
      </c>
      <c r="CC75" s="1273" t="s">
        <v>371</v>
      </c>
    </row>
    <row r="76" spans="1:81" s="70" customFormat="1" ht="14.25" customHeight="1" x14ac:dyDescent="0.2">
      <c r="A76" s="69"/>
      <c r="B76" s="130" t="s">
        <v>151</v>
      </c>
      <c r="C76" s="119"/>
      <c r="D76" s="209"/>
      <c r="E76" s="112"/>
      <c r="F76" s="205"/>
      <c r="G76" s="209"/>
      <c r="H76" s="112"/>
      <c r="I76" s="205"/>
      <c r="J76" s="209"/>
      <c r="K76" s="112"/>
      <c r="L76" s="205"/>
      <c r="M76" s="209"/>
      <c r="N76" s="112"/>
      <c r="O76" s="205"/>
      <c r="P76" s="209"/>
      <c r="Q76" s="112"/>
      <c r="R76" s="205"/>
      <c r="S76" s="209"/>
      <c r="T76" s="209"/>
      <c r="U76" s="119"/>
      <c r="V76" s="209"/>
      <c r="W76" s="112"/>
      <c r="AE76" s="1197"/>
      <c r="AF76" s="1205"/>
      <c r="AG76" s="1519"/>
      <c r="AH76" s="1206"/>
      <c r="AI76" s="1520"/>
      <c r="AJ76" s="1519"/>
      <c r="AK76" s="1206"/>
      <c r="AL76" s="1520"/>
      <c r="AM76" s="1519"/>
      <c r="AN76" s="1206"/>
      <c r="AO76" s="1520"/>
      <c r="AP76" s="1519"/>
      <c r="AQ76" s="1206"/>
      <c r="AR76" s="1520"/>
      <c r="AS76" s="1519"/>
      <c r="AT76" s="1206"/>
      <c r="AU76" s="1520"/>
      <c r="AV76" s="1519"/>
      <c r="AW76" s="1519"/>
      <c r="AX76" s="1207"/>
      <c r="AY76" s="1220"/>
      <c r="AZ76" s="1208"/>
      <c r="BH76" s="1251"/>
      <c r="BI76" s="1259"/>
      <c r="BJ76" s="1501"/>
      <c r="BK76" s="1260"/>
      <c r="BL76" s="1502"/>
      <c r="BM76" s="1501"/>
      <c r="BN76" s="1260"/>
      <c r="BO76" s="1502"/>
      <c r="BP76" s="1501"/>
      <c r="BQ76" s="1260"/>
      <c r="BR76" s="1502"/>
      <c r="BS76" s="1501"/>
      <c r="BT76" s="1260"/>
      <c r="BU76" s="1502"/>
      <c r="BV76" s="1501"/>
      <c r="BW76" s="1260"/>
      <c r="BX76" s="1502"/>
      <c r="BY76" s="1501"/>
      <c r="BZ76" s="1501"/>
      <c r="CA76" s="1261"/>
      <c r="CB76" s="1274"/>
      <c r="CC76" s="1262"/>
    </row>
    <row r="77" spans="1:81" s="2" customFormat="1" ht="14.25" x14ac:dyDescent="0.2">
      <c r="A77" s="6"/>
      <c r="B77" s="102">
        <v>2002</v>
      </c>
      <c r="C77" s="227"/>
      <c r="D77" s="153"/>
      <c r="E77" s="152"/>
      <c r="F77" s="223"/>
      <c r="G77" s="153"/>
      <c r="H77" s="152"/>
      <c r="I77" s="223"/>
      <c r="J77" s="153"/>
      <c r="K77" s="152"/>
      <c r="L77" s="223"/>
      <c r="M77" s="153"/>
      <c r="N77" s="152"/>
      <c r="O77" s="223"/>
      <c r="P77" s="153"/>
      <c r="Q77" s="152"/>
      <c r="R77" s="223"/>
      <c r="S77" s="153"/>
      <c r="T77" s="153"/>
      <c r="U77" s="721">
        <f>C77+F77+I77+L77+O77+R77</f>
        <v>0</v>
      </c>
      <c r="V77" s="728">
        <f>D77+G77+J77+M77+P77+S77</f>
        <v>0</v>
      </c>
      <c r="W77" s="707">
        <f>E77+H77+K77+N77+Q77+T77</f>
        <v>0</v>
      </c>
      <c r="AE77" s="1204">
        <v>2002</v>
      </c>
      <c r="AF77" s="1205" t="str">
        <f>IF(ISNUMBER(C77),'Cover Page'!$D$32/1000000*'4 classification'!C77/'FX rate'!$C7,"")</f>
        <v/>
      </c>
      <c r="AG77" s="1519" t="str">
        <f>IF(ISNUMBER(D77),'Cover Page'!$D$32/1000000*'4 classification'!D77/'FX rate'!$C7,"")</f>
        <v/>
      </c>
      <c r="AH77" s="1206" t="str">
        <f>IF(ISNUMBER(E77),'Cover Page'!$D$32/1000000*'4 classification'!E77/'FX rate'!$C7,"")</f>
        <v/>
      </c>
      <c r="AI77" s="1520" t="str">
        <f>IF(ISNUMBER(F77),'Cover Page'!$D$32/1000000*'4 classification'!F77/'FX rate'!$C7,"")</f>
        <v/>
      </c>
      <c r="AJ77" s="1519" t="str">
        <f>IF(ISNUMBER(G77),'Cover Page'!$D$32/1000000*'4 classification'!G77/'FX rate'!$C7,"")</f>
        <v/>
      </c>
      <c r="AK77" s="1206" t="str">
        <f>IF(ISNUMBER(H77),'Cover Page'!$D$32/1000000*'4 classification'!H77/'FX rate'!$C7,"")</f>
        <v/>
      </c>
      <c r="AL77" s="1520" t="str">
        <f>IF(ISNUMBER(I77),'Cover Page'!$D$32/1000000*'4 classification'!I77/'FX rate'!$C7,"")</f>
        <v/>
      </c>
      <c r="AM77" s="1519" t="str">
        <f>IF(ISNUMBER(J77),'Cover Page'!$D$32/1000000*'4 classification'!J77/'FX rate'!$C7,"")</f>
        <v/>
      </c>
      <c r="AN77" s="1206" t="str">
        <f>IF(ISNUMBER(K77),'Cover Page'!$D$32/1000000*'4 classification'!K77/'FX rate'!$C7,"")</f>
        <v/>
      </c>
      <c r="AO77" s="1520" t="str">
        <f>IF(ISNUMBER(L77),'Cover Page'!$D$32/1000000*'4 classification'!L77/'FX rate'!$C7,"")</f>
        <v/>
      </c>
      <c r="AP77" s="1519" t="str">
        <f>IF(ISNUMBER(M77),'Cover Page'!$D$32/1000000*'4 classification'!M77/'FX rate'!$C7,"")</f>
        <v/>
      </c>
      <c r="AQ77" s="1206" t="str">
        <f>IF(ISNUMBER(N77),'Cover Page'!$D$32/1000000*'4 classification'!N77/'FX rate'!$C7,"")</f>
        <v/>
      </c>
      <c r="AR77" s="1520" t="str">
        <f>IF(ISNUMBER(O77),'Cover Page'!$D$32/1000000*'4 classification'!O77/'FX rate'!$C7,"")</f>
        <v/>
      </c>
      <c r="AS77" s="1519" t="str">
        <f>IF(ISNUMBER(P77),'Cover Page'!$D$32/1000000*'4 classification'!P77/'FX rate'!$C7,"")</f>
        <v/>
      </c>
      <c r="AT77" s="1206" t="str">
        <f>IF(ISNUMBER(Q77),'Cover Page'!$D$32/1000000*'4 classification'!Q77/'FX rate'!$C7,"")</f>
        <v/>
      </c>
      <c r="AU77" s="1520" t="str">
        <f>IF(ISNUMBER(R77),'Cover Page'!$D$32/1000000*'4 classification'!R77/'FX rate'!$C7,"")</f>
        <v/>
      </c>
      <c r="AV77" s="1519" t="str">
        <f>IF(ISNUMBER(S77),'Cover Page'!$D$32/1000000*'4 classification'!S77/'FX rate'!$C7,"")</f>
        <v/>
      </c>
      <c r="AW77" s="1532" t="str">
        <f>IF(ISNUMBER(T77),'Cover Page'!$D$32/1000000*'4 classification'!T77/'FX rate'!$C7,"")</f>
        <v/>
      </c>
      <c r="AX77" s="1520">
        <f>IF(ISNUMBER(U77),'Cover Page'!$D$32/1000000*'4 classification'!U77/'FX rate'!$C7,"")</f>
        <v>0</v>
      </c>
      <c r="AY77" s="1519">
        <f>IF(ISNUMBER(V77),'Cover Page'!$D$32/1000000*'4 classification'!V77/'FX rate'!$C7,"")</f>
        <v>0</v>
      </c>
      <c r="AZ77" s="1208">
        <f>IF(ISNUMBER(W77),'Cover Page'!$D$32/1000000*'4 classification'!W77/'FX rate'!$C7,"")</f>
        <v>0</v>
      </c>
      <c r="BH77" s="1258">
        <v>2002</v>
      </c>
      <c r="BI77" s="1259" t="str">
        <f>IF(ISNUMBER(C77),'Cover Page'!$D$32/1000000*C77/'FX rate'!$C$21,"")</f>
        <v/>
      </c>
      <c r="BJ77" s="1501" t="str">
        <f>IF(ISNUMBER(D77),'Cover Page'!$D$32/1000000*D77/'FX rate'!$C$21,"")</f>
        <v/>
      </c>
      <c r="BK77" s="1260" t="str">
        <f>IF(ISNUMBER(E77),'Cover Page'!$D$32/1000000*E77/'FX rate'!$C$21,"")</f>
        <v/>
      </c>
      <c r="BL77" s="1502" t="str">
        <f>IF(ISNUMBER(F77),'Cover Page'!$D$32/1000000*F77/'FX rate'!$C$21,"")</f>
        <v/>
      </c>
      <c r="BM77" s="1501" t="str">
        <f>IF(ISNUMBER(G77),'Cover Page'!$D$32/1000000*G77/'FX rate'!$C$21,"")</f>
        <v/>
      </c>
      <c r="BN77" s="1260" t="str">
        <f>IF(ISNUMBER(H77),'Cover Page'!$D$32/1000000*H77/'FX rate'!$C$21,"")</f>
        <v/>
      </c>
      <c r="BO77" s="1502" t="str">
        <f>IF(ISNUMBER(I77),'Cover Page'!$D$32/1000000*I77/'FX rate'!$C$21,"")</f>
        <v/>
      </c>
      <c r="BP77" s="1501" t="str">
        <f>IF(ISNUMBER(J77),'Cover Page'!$D$32/1000000*J77/'FX rate'!$C$21,"")</f>
        <v/>
      </c>
      <c r="BQ77" s="1260" t="str">
        <f>IF(ISNUMBER(K77),'Cover Page'!$D$32/1000000*K77/'FX rate'!$C$21,"")</f>
        <v/>
      </c>
      <c r="BR77" s="1502" t="str">
        <f>IF(ISNUMBER(L77),'Cover Page'!$D$32/1000000*L77/'FX rate'!$C$21,"")</f>
        <v/>
      </c>
      <c r="BS77" s="1501" t="str">
        <f>IF(ISNUMBER(M77),'Cover Page'!$D$32/1000000*M77/'FX rate'!$C$21,"")</f>
        <v/>
      </c>
      <c r="BT77" s="1260" t="str">
        <f>IF(ISNUMBER(N77),'Cover Page'!$D$32/1000000*N77/'FX rate'!$C$21,"")</f>
        <v/>
      </c>
      <c r="BU77" s="1502" t="str">
        <f>IF(ISNUMBER(O77),'Cover Page'!$D$32/1000000*O77/'FX rate'!$C$21,"")</f>
        <v/>
      </c>
      <c r="BV77" s="1501" t="str">
        <f>IF(ISNUMBER(P77),'Cover Page'!$D$32/1000000*P77/'FX rate'!$C$21,"")</f>
        <v/>
      </c>
      <c r="BW77" s="1260" t="str">
        <f>IF(ISNUMBER(Q77),'Cover Page'!$D$32/1000000*Q77/'FX rate'!$C$21,"")</f>
        <v/>
      </c>
      <c r="BX77" s="1502" t="str">
        <f>IF(ISNUMBER(R77),'Cover Page'!$D$32/1000000*R77/'FX rate'!$C$21,"")</f>
        <v/>
      </c>
      <c r="BY77" s="1501" t="str">
        <f>IF(ISNUMBER(S77),'Cover Page'!$D$32/1000000*S77/'FX rate'!$C$21,"")</f>
        <v/>
      </c>
      <c r="BZ77" s="1500" t="str">
        <f>IF(ISNUMBER(T77),'Cover Page'!$D$32/1000000*T77/'FX rate'!$C$21,"")</f>
        <v/>
      </c>
      <c r="CA77" s="1502">
        <f>IF(ISNUMBER(U77),'Cover Page'!$D$32/1000000*U77/'FX rate'!$C$21,"")</f>
        <v>0</v>
      </c>
      <c r="CB77" s="1501">
        <f>IF(ISNUMBER(V77),'Cover Page'!$D$32/1000000*V77/'FX rate'!$C$21,"")</f>
        <v>0</v>
      </c>
      <c r="CC77" s="1262">
        <f>IF(ISNUMBER(W77),'Cover Page'!$D$32/1000000*W77/'FX rate'!$C$21,"")</f>
        <v>0</v>
      </c>
    </row>
    <row r="78" spans="1:81" s="2" customFormat="1" ht="14.25" x14ac:dyDescent="0.2">
      <c r="A78" s="6"/>
      <c r="B78" s="103">
        <v>2003</v>
      </c>
      <c r="C78" s="229"/>
      <c r="D78" s="155"/>
      <c r="E78" s="154"/>
      <c r="F78" s="225"/>
      <c r="G78" s="155"/>
      <c r="H78" s="154"/>
      <c r="I78" s="225"/>
      <c r="J78" s="155"/>
      <c r="K78" s="154"/>
      <c r="L78" s="225"/>
      <c r="M78" s="155"/>
      <c r="N78" s="154"/>
      <c r="O78" s="225"/>
      <c r="P78" s="155"/>
      <c r="Q78" s="154"/>
      <c r="R78" s="225"/>
      <c r="S78" s="155"/>
      <c r="T78" s="155"/>
      <c r="U78" s="720">
        <f t="shared" ref="U78:U92" si="7">C78+F78+I78+L78+O78+R78</f>
        <v>0</v>
      </c>
      <c r="V78" s="729">
        <f t="shared" ref="V78:V92" si="8">D78+G78+J78+M78+P78+S78</f>
        <v>0</v>
      </c>
      <c r="W78" s="706">
        <f t="shared" ref="W78:W92" si="9">E78+H78+K78+N78+Q78+T78</f>
        <v>0</v>
      </c>
      <c r="AE78" s="1106">
        <v>2003</v>
      </c>
      <c r="AF78" s="1205" t="str">
        <f>IF(ISNUMBER(C78),'Cover Page'!$D$32/1000000*'4 classification'!C78/'FX rate'!$C8,"")</f>
        <v/>
      </c>
      <c r="AG78" s="1521" t="str">
        <f>IF(ISNUMBER(D78),'Cover Page'!$D$32/1000000*'4 classification'!D78/'FX rate'!$C8,"")</f>
        <v/>
      </c>
      <c r="AH78" s="1208" t="str">
        <f>IF(ISNUMBER(E78),'Cover Page'!$D$32/1000000*'4 classification'!E78/'FX rate'!$C8,"")</f>
        <v/>
      </c>
      <c r="AI78" s="1522" t="str">
        <f>IF(ISNUMBER(F78),'Cover Page'!$D$32/1000000*'4 classification'!F78/'FX rate'!$C8,"")</f>
        <v/>
      </c>
      <c r="AJ78" s="1521" t="str">
        <f>IF(ISNUMBER(G78),'Cover Page'!$D$32/1000000*'4 classification'!G78/'FX rate'!$C8,"")</f>
        <v/>
      </c>
      <c r="AK78" s="1208" t="str">
        <f>IF(ISNUMBER(H78),'Cover Page'!$D$32/1000000*'4 classification'!H78/'FX rate'!$C8,"")</f>
        <v/>
      </c>
      <c r="AL78" s="1522" t="str">
        <f>IF(ISNUMBER(I78),'Cover Page'!$D$32/1000000*'4 classification'!I78/'FX rate'!$C8,"")</f>
        <v/>
      </c>
      <c r="AM78" s="1521" t="str">
        <f>IF(ISNUMBER(J78),'Cover Page'!$D$32/1000000*'4 classification'!J78/'FX rate'!$C8,"")</f>
        <v/>
      </c>
      <c r="AN78" s="1208" t="str">
        <f>IF(ISNUMBER(K78),'Cover Page'!$D$32/1000000*'4 classification'!K78/'FX rate'!$C8,"")</f>
        <v/>
      </c>
      <c r="AO78" s="1522" t="str">
        <f>IF(ISNUMBER(L78),'Cover Page'!$D$32/1000000*'4 classification'!L78/'FX rate'!$C8,"")</f>
        <v/>
      </c>
      <c r="AP78" s="1521" t="str">
        <f>IF(ISNUMBER(M78),'Cover Page'!$D$32/1000000*'4 classification'!M78/'FX rate'!$C8,"")</f>
        <v/>
      </c>
      <c r="AQ78" s="1208" t="str">
        <f>IF(ISNUMBER(N78),'Cover Page'!$D$32/1000000*'4 classification'!N78/'FX rate'!$C8,"")</f>
        <v/>
      </c>
      <c r="AR78" s="1522" t="str">
        <f>IF(ISNUMBER(O78),'Cover Page'!$D$32/1000000*'4 classification'!O78/'FX rate'!$C8,"")</f>
        <v/>
      </c>
      <c r="AS78" s="1521" t="str">
        <f>IF(ISNUMBER(P78),'Cover Page'!$D$32/1000000*'4 classification'!P78/'FX rate'!$C8,"")</f>
        <v/>
      </c>
      <c r="AT78" s="1208" t="str">
        <f>IF(ISNUMBER(Q78),'Cover Page'!$D$32/1000000*'4 classification'!Q78/'FX rate'!$C8,"")</f>
        <v/>
      </c>
      <c r="AU78" s="1522" t="str">
        <f>IF(ISNUMBER(R78),'Cover Page'!$D$32/1000000*'4 classification'!R78/'FX rate'!$C8,"")</f>
        <v/>
      </c>
      <c r="AV78" s="1521" t="str">
        <f>IF(ISNUMBER(S78),'Cover Page'!$D$32/1000000*'4 classification'!S78/'FX rate'!$C8,"")</f>
        <v/>
      </c>
      <c r="AW78" s="1532" t="str">
        <f>IF(ISNUMBER(T78),'Cover Page'!$D$32/1000000*'4 classification'!T78/'FX rate'!$C8,"")</f>
        <v/>
      </c>
      <c r="AX78" s="1520">
        <f>IF(ISNUMBER(U78),'Cover Page'!$D$32/1000000*'4 classification'!U78/'FX rate'!$C8,"")</f>
        <v>0</v>
      </c>
      <c r="AY78" s="1519">
        <f>IF(ISNUMBER(V78),'Cover Page'!$D$32/1000000*'4 classification'!V78/'FX rate'!$C8,"")</f>
        <v>0</v>
      </c>
      <c r="AZ78" s="1206">
        <f>IF(ISNUMBER(W78),'Cover Page'!$D$32/1000000*'4 classification'!W78/'FX rate'!$C8,"")</f>
        <v>0</v>
      </c>
      <c r="BH78" s="1180">
        <v>2003</v>
      </c>
      <c r="BI78" s="1259" t="str">
        <f>IF(ISNUMBER(C78),'Cover Page'!$D$32/1000000*C78/'FX rate'!$C$21,"")</f>
        <v/>
      </c>
      <c r="BJ78" s="1503" t="str">
        <f>IF(ISNUMBER(D78),'Cover Page'!$D$32/1000000*D78/'FX rate'!$C$21,"")</f>
        <v/>
      </c>
      <c r="BK78" s="1262" t="str">
        <f>IF(ISNUMBER(E78),'Cover Page'!$D$32/1000000*E78/'FX rate'!$C$21,"")</f>
        <v/>
      </c>
      <c r="BL78" s="1504" t="str">
        <f>IF(ISNUMBER(F78),'Cover Page'!$D$32/1000000*F78/'FX rate'!$C$21,"")</f>
        <v/>
      </c>
      <c r="BM78" s="1503" t="str">
        <f>IF(ISNUMBER(G78),'Cover Page'!$D$32/1000000*G78/'FX rate'!$C$21,"")</f>
        <v/>
      </c>
      <c r="BN78" s="1262" t="str">
        <f>IF(ISNUMBER(H78),'Cover Page'!$D$32/1000000*H78/'FX rate'!$C$21,"")</f>
        <v/>
      </c>
      <c r="BO78" s="1504" t="str">
        <f>IF(ISNUMBER(I78),'Cover Page'!$D$32/1000000*I78/'FX rate'!$C$21,"")</f>
        <v/>
      </c>
      <c r="BP78" s="1503" t="str">
        <f>IF(ISNUMBER(J78),'Cover Page'!$D$32/1000000*J78/'FX rate'!$C$21,"")</f>
        <v/>
      </c>
      <c r="BQ78" s="1262" t="str">
        <f>IF(ISNUMBER(K78),'Cover Page'!$D$32/1000000*K78/'FX rate'!$C$21,"")</f>
        <v/>
      </c>
      <c r="BR78" s="1504" t="str">
        <f>IF(ISNUMBER(L78),'Cover Page'!$D$32/1000000*L78/'FX rate'!$C$21,"")</f>
        <v/>
      </c>
      <c r="BS78" s="1503" t="str">
        <f>IF(ISNUMBER(M78),'Cover Page'!$D$32/1000000*M78/'FX rate'!$C$21,"")</f>
        <v/>
      </c>
      <c r="BT78" s="1262" t="str">
        <f>IF(ISNUMBER(N78),'Cover Page'!$D$32/1000000*N78/'FX rate'!$C$21,"")</f>
        <v/>
      </c>
      <c r="BU78" s="1504" t="str">
        <f>IF(ISNUMBER(O78),'Cover Page'!$D$32/1000000*O78/'FX rate'!$C$21,"")</f>
        <v/>
      </c>
      <c r="BV78" s="1503" t="str">
        <f>IF(ISNUMBER(P78),'Cover Page'!$D$32/1000000*P78/'FX rate'!$C$21,"")</f>
        <v/>
      </c>
      <c r="BW78" s="1262" t="str">
        <f>IF(ISNUMBER(Q78),'Cover Page'!$D$32/1000000*Q78/'FX rate'!$C$21,"")</f>
        <v/>
      </c>
      <c r="BX78" s="1504" t="str">
        <f>IF(ISNUMBER(R78),'Cover Page'!$D$32/1000000*R78/'FX rate'!$C$21,"")</f>
        <v/>
      </c>
      <c r="BY78" s="1503" t="str">
        <f>IF(ISNUMBER(S78),'Cover Page'!$D$32/1000000*S78/'FX rate'!$C$21,"")</f>
        <v/>
      </c>
      <c r="BZ78" s="1500" t="str">
        <f>IF(ISNUMBER(T78),'Cover Page'!$D$32/1000000*T78/'FX rate'!$C$21,"")</f>
        <v/>
      </c>
      <c r="CA78" s="1502">
        <f>IF(ISNUMBER(U78),'Cover Page'!$D$32/1000000*U78/'FX rate'!$C$21,"")</f>
        <v>0</v>
      </c>
      <c r="CB78" s="1501">
        <f>IF(ISNUMBER(V78),'Cover Page'!$D$32/1000000*V78/'FX rate'!$C$21,"")</f>
        <v>0</v>
      </c>
      <c r="CC78" s="1260">
        <f>IF(ISNUMBER(W78),'Cover Page'!$D$32/1000000*W78/'FX rate'!$C$21,"")</f>
        <v>0</v>
      </c>
    </row>
    <row r="79" spans="1:81" s="2" customFormat="1" ht="14.25" x14ac:dyDescent="0.2">
      <c r="A79" s="6"/>
      <c r="B79" s="103">
        <v>2004</v>
      </c>
      <c r="C79" s="229"/>
      <c r="D79" s="155"/>
      <c r="E79" s="154"/>
      <c r="F79" s="225"/>
      <c r="G79" s="155"/>
      <c r="H79" s="154"/>
      <c r="I79" s="225"/>
      <c r="J79" s="155"/>
      <c r="K79" s="154"/>
      <c r="L79" s="225"/>
      <c r="M79" s="155"/>
      <c r="N79" s="154"/>
      <c r="O79" s="225"/>
      <c r="P79" s="155"/>
      <c r="Q79" s="154"/>
      <c r="R79" s="225"/>
      <c r="S79" s="155"/>
      <c r="T79" s="155"/>
      <c r="U79" s="720">
        <f t="shared" si="7"/>
        <v>0</v>
      </c>
      <c r="V79" s="729">
        <f t="shared" si="8"/>
        <v>0</v>
      </c>
      <c r="W79" s="706">
        <f t="shared" si="9"/>
        <v>0</v>
      </c>
      <c r="AE79" s="1106">
        <v>2004</v>
      </c>
      <c r="AF79" s="1205" t="str">
        <f>IF(ISNUMBER(C79),'Cover Page'!$D$32/1000000*'4 classification'!C79/'FX rate'!$C9,"")</f>
        <v/>
      </c>
      <c r="AG79" s="1521" t="str">
        <f>IF(ISNUMBER(D79),'Cover Page'!$D$32/1000000*'4 classification'!D79/'FX rate'!$C9,"")</f>
        <v/>
      </c>
      <c r="AH79" s="1208" t="str">
        <f>IF(ISNUMBER(E79),'Cover Page'!$D$32/1000000*'4 classification'!E79/'FX rate'!$C9,"")</f>
        <v/>
      </c>
      <c r="AI79" s="1522" t="str">
        <f>IF(ISNUMBER(F79),'Cover Page'!$D$32/1000000*'4 classification'!F79/'FX rate'!$C9,"")</f>
        <v/>
      </c>
      <c r="AJ79" s="1521" t="str">
        <f>IF(ISNUMBER(G79),'Cover Page'!$D$32/1000000*'4 classification'!G79/'FX rate'!$C9,"")</f>
        <v/>
      </c>
      <c r="AK79" s="1208" t="str">
        <f>IF(ISNUMBER(H79),'Cover Page'!$D$32/1000000*'4 classification'!H79/'FX rate'!$C9,"")</f>
        <v/>
      </c>
      <c r="AL79" s="1522" t="str">
        <f>IF(ISNUMBER(I79),'Cover Page'!$D$32/1000000*'4 classification'!I79/'FX rate'!$C9,"")</f>
        <v/>
      </c>
      <c r="AM79" s="1521" t="str">
        <f>IF(ISNUMBER(J79),'Cover Page'!$D$32/1000000*'4 classification'!J79/'FX rate'!$C9,"")</f>
        <v/>
      </c>
      <c r="AN79" s="1208" t="str">
        <f>IF(ISNUMBER(K79),'Cover Page'!$D$32/1000000*'4 classification'!K79/'FX rate'!$C9,"")</f>
        <v/>
      </c>
      <c r="AO79" s="1522" t="str">
        <f>IF(ISNUMBER(L79),'Cover Page'!$D$32/1000000*'4 classification'!L79/'FX rate'!$C9,"")</f>
        <v/>
      </c>
      <c r="AP79" s="1521" t="str">
        <f>IF(ISNUMBER(M79),'Cover Page'!$D$32/1000000*'4 classification'!M79/'FX rate'!$C9,"")</f>
        <v/>
      </c>
      <c r="AQ79" s="1208" t="str">
        <f>IF(ISNUMBER(N79),'Cover Page'!$D$32/1000000*'4 classification'!N79/'FX rate'!$C9,"")</f>
        <v/>
      </c>
      <c r="AR79" s="1522" t="str">
        <f>IF(ISNUMBER(O79),'Cover Page'!$D$32/1000000*'4 classification'!O79/'FX rate'!$C9,"")</f>
        <v/>
      </c>
      <c r="AS79" s="1521" t="str">
        <f>IF(ISNUMBER(P79),'Cover Page'!$D$32/1000000*'4 classification'!P79/'FX rate'!$C9,"")</f>
        <v/>
      </c>
      <c r="AT79" s="1208" t="str">
        <f>IF(ISNUMBER(Q79),'Cover Page'!$D$32/1000000*'4 classification'!Q79/'FX rate'!$C9,"")</f>
        <v/>
      </c>
      <c r="AU79" s="1522" t="str">
        <f>IF(ISNUMBER(R79),'Cover Page'!$D$32/1000000*'4 classification'!R79/'FX rate'!$C9,"")</f>
        <v/>
      </c>
      <c r="AV79" s="1521" t="str">
        <f>IF(ISNUMBER(S79),'Cover Page'!$D$32/1000000*'4 classification'!S79/'FX rate'!$C9,"")</f>
        <v/>
      </c>
      <c r="AW79" s="1532" t="str">
        <f>IF(ISNUMBER(T79),'Cover Page'!$D$32/1000000*'4 classification'!T79/'FX rate'!$C9,"")</f>
        <v/>
      </c>
      <c r="AX79" s="1520">
        <f>IF(ISNUMBER(U79),'Cover Page'!$D$32/1000000*'4 classification'!U79/'FX rate'!$C9,"")</f>
        <v>0</v>
      </c>
      <c r="AY79" s="1519">
        <f>IF(ISNUMBER(V79),'Cover Page'!$D$32/1000000*'4 classification'!V79/'FX rate'!$C9,"")</f>
        <v>0</v>
      </c>
      <c r="AZ79" s="1206">
        <f>IF(ISNUMBER(W79),'Cover Page'!$D$32/1000000*'4 classification'!W79/'FX rate'!$C9,"")</f>
        <v>0</v>
      </c>
      <c r="BH79" s="1180">
        <v>2004</v>
      </c>
      <c r="BI79" s="1259" t="str">
        <f>IF(ISNUMBER(C79),'Cover Page'!$D$32/1000000*C79/'FX rate'!$C$21,"")</f>
        <v/>
      </c>
      <c r="BJ79" s="1503" t="str">
        <f>IF(ISNUMBER(D79),'Cover Page'!$D$32/1000000*D79/'FX rate'!$C$21,"")</f>
        <v/>
      </c>
      <c r="BK79" s="1262" t="str">
        <f>IF(ISNUMBER(E79),'Cover Page'!$D$32/1000000*E79/'FX rate'!$C$21,"")</f>
        <v/>
      </c>
      <c r="BL79" s="1504" t="str">
        <f>IF(ISNUMBER(F79),'Cover Page'!$D$32/1000000*F79/'FX rate'!$C$21,"")</f>
        <v/>
      </c>
      <c r="BM79" s="1503" t="str">
        <f>IF(ISNUMBER(G79),'Cover Page'!$D$32/1000000*G79/'FX rate'!$C$21,"")</f>
        <v/>
      </c>
      <c r="BN79" s="1262" t="str">
        <f>IF(ISNUMBER(H79),'Cover Page'!$D$32/1000000*H79/'FX rate'!$C$21,"")</f>
        <v/>
      </c>
      <c r="BO79" s="1504" t="str">
        <f>IF(ISNUMBER(I79),'Cover Page'!$D$32/1000000*I79/'FX rate'!$C$21,"")</f>
        <v/>
      </c>
      <c r="BP79" s="1503" t="str">
        <f>IF(ISNUMBER(J79),'Cover Page'!$D$32/1000000*J79/'FX rate'!$C$21,"")</f>
        <v/>
      </c>
      <c r="BQ79" s="1262" t="str">
        <f>IF(ISNUMBER(K79),'Cover Page'!$D$32/1000000*K79/'FX rate'!$C$21,"")</f>
        <v/>
      </c>
      <c r="BR79" s="1504" t="str">
        <f>IF(ISNUMBER(L79),'Cover Page'!$D$32/1000000*L79/'FX rate'!$C$21,"")</f>
        <v/>
      </c>
      <c r="BS79" s="1503" t="str">
        <f>IF(ISNUMBER(M79),'Cover Page'!$D$32/1000000*M79/'FX rate'!$C$21,"")</f>
        <v/>
      </c>
      <c r="BT79" s="1262" t="str">
        <f>IF(ISNUMBER(N79),'Cover Page'!$D$32/1000000*N79/'FX rate'!$C$21,"")</f>
        <v/>
      </c>
      <c r="BU79" s="1504" t="str">
        <f>IF(ISNUMBER(O79),'Cover Page'!$D$32/1000000*O79/'FX rate'!$C$21,"")</f>
        <v/>
      </c>
      <c r="BV79" s="1503" t="str">
        <f>IF(ISNUMBER(P79),'Cover Page'!$D$32/1000000*P79/'FX rate'!$C$21,"")</f>
        <v/>
      </c>
      <c r="BW79" s="1262" t="str">
        <f>IF(ISNUMBER(Q79),'Cover Page'!$D$32/1000000*Q79/'FX rate'!$C$21,"")</f>
        <v/>
      </c>
      <c r="BX79" s="1504" t="str">
        <f>IF(ISNUMBER(R79),'Cover Page'!$D$32/1000000*R79/'FX rate'!$C$21,"")</f>
        <v/>
      </c>
      <c r="BY79" s="1503" t="str">
        <f>IF(ISNUMBER(S79),'Cover Page'!$D$32/1000000*S79/'FX rate'!$C$21,"")</f>
        <v/>
      </c>
      <c r="BZ79" s="1500" t="str">
        <f>IF(ISNUMBER(T79),'Cover Page'!$D$32/1000000*T79/'FX rate'!$C$21,"")</f>
        <v/>
      </c>
      <c r="CA79" s="1502">
        <f>IF(ISNUMBER(U79),'Cover Page'!$D$32/1000000*U79/'FX rate'!$C$21,"")</f>
        <v>0</v>
      </c>
      <c r="CB79" s="1501">
        <f>IF(ISNUMBER(V79),'Cover Page'!$D$32/1000000*V79/'FX rate'!$C$21,"")</f>
        <v>0</v>
      </c>
      <c r="CC79" s="1260">
        <f>IF(ISNUMBER(W79),'Cover Page'!$D$32/1000000*W79/'FX rate'!$C$21,"")</f>
        <v>0</v>
      </c>
    </row>
    <row r="80" spans="1:81" s="2" customFormat="1" ht="14.25" x14ac:dyDescent="0.2">
      <c r="A80" s="6"/>
      <c r="B80" s="103">
        <v>2005</v>
      </c>
      <c r="C80" s="229"/>
      <c r="D80" s="155"/>
      <c r="E80" s="154"/>
      <c r="F80" s="225"/>
      <c r="G80" s="155"/>
      <c r="H80" s="154"/>
      <c r="I80" s="225"/>
      <c r="J80" s="155"/>
      <c r="K80" s="154"/>
      <c r="L80" s="225"/>
      <c r="M80" s="155"/>
      <c r="N80" s="154"/>
      <c r="O80" s="225"/>
      <c r="P80" s="155"/>
      <c r="Q80" s="154"/>
      <c r="R80" s="225"/>
      <c r="S80" s="155"/>
      <c r="T80" s="155"/>
      <c r="U80" s="720">
        <f t="shared" si="7"/>
        <v>0</v>
      </c>
      <c r="V80" s="729">
        <f t="shared" si="8"/>
        <v>0</v>
      </c>
      <c r="W80" s="706">
        <f t="shared" si="9"/>
        <v>0</v>
      </c>
      <c r="AE80" s="1106">
        <v>2005</v>
      </c>
      <c r="AF80" s="1205" t="str">
        <f>IF(ISNUMBER(C80),'Cover Page'!$D$32/1000000*'4 classification'!C80/'FX rate'!$C10,"")</f>
        <v/>
      </c>
      <c r="AG80" s="1521" t="str">
        <f>IF(ISNUMBER(D80),'Cover Page'!$D$32/1000000*'4 classification'!D80/'FX rate'!$C10,"")</f>
        <v/>
      </c>
      <c r="AH80" s="1208" t="str">
        <f>IF(ISNUMBER(E80),'Cover Page'!$D$32/1000000*'4 classification'!E80/'FX rate'!$C10,"")</f>
        <v/>
      </c>
      <c r="AI80" s="1522" t="str">
        <f>IF(ISNUMBER(F80),'Cover Page'!$D$32/1000000*'4 classification'!F80/'FX rate'!$C10,"")</f>
        <v/>
      </c>
      <c r="AJ80" s="1521" t="str">
        <f>IF(ISNUMBER(G80),'Cover Page'!$D$32/1000000*'4 classification'!G80/'FX rate'!$C10,"")</f>
        <v/>
      </c>
      <c r="AK80" s="1208" t="str">
        <f>IF(ISNUMBER(H80),'Cover Page'!$D$32/1000000*'4 classification'!H80/'FX rate'!$C10,"")</f>
        <v/>
      </c>
      <c r="AL80" s="1522" t="str">
        <f>IF(ISNUMBER(I80),'Cover Page'!$D$32/1000000*'4 classification'!I80/'FX rate'!$C10,"")</f>
        <v/>
      </c>
      <c r="AM80" s="1521" t="str">
        <f>IF(ISNUMBER(J80),'Cover Page'!$D$32/1000000*'4 classification'!J80/'FX rate'!$C10,"")</f>
        <v/>
      </c>
      <c r="AN80" s="1208" t="str">
        <f>IF(ISNUMBER(K80),'Cover Page'!$D$32/1000000*'4 classification'!K80/'FX rate'!$C10,"")</f>
        <v/>
      </c>
      <c r="AO80" s="1522" t="str">
        <f>IF(ISNUMBER(L80),'Cover Page'!$D$32/1000000*'4 classification'!L80/'FX rate'!$C10,"")</f>
        <v/>
      </c>
      <c r="AP80" s="1521" t="str">
        <f>IF(ISNUMBER(M80),'Cover Page'!$D$32/1000000*'4 classification'!M80/'FX rate'!$C10,"")</f>
        <v/>
      </c>
      <c r="AQ80" s="1208" t="str">
        <f>IF(ISNUMBER(N80),'Cover Page'!$D$32/1000000*'4 classification'!N80/'FX rate'!$C10,"")</f>
        <v/>
      </c>
      <c r="AR80" s="1522" t="str">
        <f>IF(ISNUMBER(O80),'Cover Page'!$D$32/1000000*'4 classification'!O80/'FX rate'!$C10,"")</f>
        <v/>
      </c>
      <c r="AS80" s="1521" t="str">
        <f>IF(ISNUMBER(P80),'Cover Page'!$D$32/1000000*'4 classification'!P80/'FX rate'!$C10,"")</f>
        <v/>
      </c>
      <c r="AT80" s="1208" t="str">
        <f>IF(ISNUMBER(Q80),'Cover Page'!$D$32/1000000*'4 classification'!Q80/'FX rate'!$C10,"")</f>
        <v/>
      </c>
      <c r="AU80" s="1522" t="str">
        <f>IF(ISNUMBER(R80),'Cover Page'!$D$32/1000000*'4 classification'!R80/'FX rate'!$C10,"")</f>
        <v/>
      </c>
      <c r="AV80" s="1521" t="str">
        <f>IF(ISNUMBER(S80),'Cover Page'!$D$32/1000000*'4 classification'!S80/'FX rate'!$C10,"")</f>
        <v/>
      </c>
      <c r="AW80" s="1532" t="str">
        <f>IF(ISNUMBER(T80),'Cover Page'!$D$32/1000000*'4 classification'!T80/'FX rate'!$C10,"")</f>
        <v/>
      </c>
      <c r="AX80" s="1520">
        <f>IF(ISNUMBER(U80),'Cover Page'!$D$32/1000000*'4 classification'!U80/'FX rate'!$C10,"")</f>
        <v>0</v>
      </c>
      <c r="AY80" s="1519">
        <f>IF(ISNUMBER(V80),'Cover Page'!$D$32/1000000*'4 classification'!V80/'FX rate'!$C10,"")</f>
        <v>0</v>
      </c>
      <c r="AZ80" s="1206">
        <f>IF(ISNUMBER(W80),'Cover Page'!$D$32/1000000*'4 classification'!W80/'FX rate'!$C10,"")</f>
        <v>0</v>
      </c>
      <c r="BH80" s="1180">
        <v>2005</v>
      </c>
      <c r="BI80" s="1259" t="str">
        <f>IF(ISNUMBER(C80),'Cover Page'!$D$32/1000000*C80/'FX rate'!$C$21,"")</f>
        <v/>
      </c>
      <c r="BJ80" s="1503" t="str">
        <f>IF(ISNUMBER(D80),'Cover Page'!$D$32/1000000*D80/'FX rate'!$C$21,"")</f>
        <v/>
      </c>
      <c r="BK80" s="1262" t="str">
        <f>IF(ISNUMBER(E80),'Cover Page'!$D$32/1000000*E80/'FX rate'!$C$21,"")</f>
        <v/>
      </c>
      <c r="BL80" s="1504" t="str">
        <f>IF(ISNUMBER(F80),'Cover Page'!$D$32/1000000*F80/'FX rate'!$C$21,"")</f>
        <v/>
      </c>
      <c r="BM80" s="1503" t="str">
        <f>IF(ISNUMBER(G80),'Cover Page'!$D$32/1000000*G80/'FX rate'!$C$21,"")</f>
        <v/>
      </c>
      <c r="BN80" s="1262" t="str">
        <f>IF(ISNUMBER(H80),'Cover Page'!$D$32/1000000*H80/'FX rate'!$C$21,"")</f>
        <v/>
      </c>
      <c r="BO80" s="1504" t="str">
        <f>IF(ISNUMBER(I80),'Cover Page'!$D$32/1000000*I80/'FX rate'!$C$21,"")</f>
        <v/>
      </c>
      <c r="BP80" s="1503" t="str">
        <f>IF(ISNUMBER(J80),'Cover Page'!$D$32/1000000*J80/'FX rate'!$C$21,"")</f>
        <v/>
      </c>
      <c r="BQ80" s="1262" t="str">
        <f>IF(ISNUMBER(K80),'Cover Page'!$D$32/1000000*K80/'FX rate'!$C$21,"")</f>
        <v/>
      </c>
      <c r="BR80" s="1504" t="str">
        <f>IF(ISNUMBER(L80),'Cover Page'!$D$32/1000000*L80/'FX rate'!$C$21,"")</f>
        <v/>
      </c>
      <c r="BS80" s="1503" t="str">
        <f>IF(ISNUMBER(M80),'Cover Page'!$D$32/1000000*M80/'FX rate'!$C$21,"")</f>
        <v/>
      </c>
      <c r="BT80" s="1262" t="str">
        <f>IF(ISNUMBER(N80),'Cover Page'!$D$32/1000000*N80/'FX rate'!$C$21,"")</f>
        <v/>
      </c>
      <c r="BU80" s="1504" t="str">
        <f>IF(ISNUMBER(O80),'Cover Page'!$D$32/1000000*O80/'FX rate'!$C$21,"")</f>
        <v/>
      </c>
      <c r="BV80" s="1503" t="str">
        <f>IF(ISNUMBER(P80),'Cover Page'!$D$32/1000000*P80/'FX rate'!$C$21,"")</f>
        <v/>
      </c>
      <c r="BW80" s="1262" t="str">
        <f>IF(ISNUMBER(Q80),'Cover Page'!$D$32/1000000*Q80/'FX rate'!$C$21,"")</f>
        <v/>
      </c>
      <c r="BX80" s="1504" t="str">
        <f>IF(ISNUMBER(R80),'Cover Page'!$D$32/1000000*R80/'FX rate'!$C$21,"")</f>
        <v/>
      </c>
      <c r="BY80" s="1503" t="str">
        <f>IF(ISNUMBER(S80),'Cover Page'!$D$32/1000000*S80/'FX rate'!$C$21,"")</f>
        <v/>
      </c>
      <c r="BZ80" s="1500" t="str">
        <f>IF(ISNUMBER(T80),'Cover Page'!$D$32/1000000*T80/'FX rate'!$C$21,"")</f>
        <v/>
      </c>
      <c r="CA80" s="1502">
        <f>IF(ISNUMBER(U80),'Cover Page'!$D$32/1000000*U80/'FX rate'!$C$21,"")</f>
        <v>0</v>
      </c>
      <c r="CB80" s="1501">
        <f>IF(ISNUMBER(V80),'Cover Page'!$D$32/1000000*V80/'FX rate'!$C$21,"")</f>
        <v>0</v>
      </c>
      <c r="CC80" s="1260">
        <f>IF(ISNUMBER(W80),'Cover Page'!$D$32/1000000*W80/'FX rate'!$C$21,"")</f>
        <v>0</v>
      </c>
    </row>
    <row r="81" spans="1:81" s="2" customFormat="1" ht="14.25" x14ac:dyDescent="0.2">
      <c r="A81" s="6"/>
      <c r="B81" s="103">
        <v>2006</v>
      </c>
      <c r="C81" s="229"/>
      <c r="D81" s="155"/>
      <c r="E81" s="154"/>
      <c r="F81" s="225"/>
      <c r="G81" s="155"/>
      <c r="H81" s="154"/>
      <c r="I81" s="225"/>
      <c r="J81" s="155"/>
      <c r="K81" s="154"/>
      <c r="L81" s="225"/>
      <c r="M81" s="155"/>
      <c r="N81" s="154"/>
      <c r="O81" s="225"/>
      <c r="P81" s="155"/>
      <c r="Q81" s="154"/>
      <c r="R81" s="225"/>
      <c r="S81" s="155"/>
      <c r="T81" s="155"/>
      <c r="U81" s="720">
        <f t="shared" si="7"/>
        <v>0</v>
      </c>
      <c r="V81" s="729">
        <f t="shared" si="8"/>
        <v>0</v>
      </c>
      <c r="W81" s="706">
        <f t="shared" si="9"/>
        <v>0</v>
      </c>
      <c r="AE81" s="1106">
        <v>2006</v>
      </c>
      <c r="AF81" s="1205" t="str">
        <f>IF(ISNUMBER(C81),'Cover Page'!$D$32/1000000*'4 classification'!C81/'FX rate'!$C11,"")</f>
        <v/>
      </c>
      <c r="AG81" s="1521" t="str">
        <f>IF(ISNUMBER(D81),'Cover Page'!$D$32/1000000*'4 classification'!D81/'FX rate'!$C11,"")</f>
        <v/>
      </c>
      <c r="AH81" s="1208" t="str">
        <f>IF(ISNUMBER(E81),'Cover Page'!$D$32/1000000*'4 classification'!E81/'FX rate'!$C11,"")</f>
        <v/>
      </c>
      <c r="AI81" s="1522" t="str">
        <f>IF(ISNUMBER(F81),'Cover Page'!$D$32/1000000*'4 classification'!F81/'FX rate'!$C11,"")</f>
        <v/>
      </c>
      <c r="AJ81" s="1521" t="str">
        <f>IF(ISNUMBER(G81),'Cover Page'!$D$32/1000000*'4 classification'!G81/'FX rate'!$C11,"")</f>
        <v/>
      </c>
      <c r="AK81" s="1208" t="str">
        <f>IF(ISNUMBER(H81),'Cover Page'!$D$32/1000000*'4 classification'!H81/'FX rate'!$C11,"")</f>
        <v/>
      </c>
      <c r="AL81" s="1522" t="str">
        <f>IF(ISNUMBER(I81),'Cover Page'!$D$32/1000000*'4 classification'!I81/'FX rate'!$C11,"")</f>
        <v/>
      </c>
      <c r="AM81" s="1521" t="str">
        <f>IF(ISNUMBER(J81),'Cover Page'!$D$32/1000000*'4 classification'!J81/'FX rate'!$C11,"")</f>
        <v/>
      </c>
      <c r="AN81" s="1208" t="str">
        <f>IF(ISNUMBER(K81),'Cover Page'!$D$32/1000000*'4 classification'!K81/'FX rate'!$C11,"")</f>
        <v/>
      </c>
      <c r="AO81" s="1522" t="str">
        <f>IF(ISNUMBER(L81),'Cover Page'!$D$32/1000000*'4 classification'!L81/'FX rate'!$C11,"")</f>
        <v/>
      </c>
      <c r="AP81" s="1521" t="str">
        <f>IF(ISNUMBER(M81),'Cover Page'!$D$32/1000000*'4 classification'!M81/'FX rate'!$C11,"")</f>
        <v/>
      </c>
      <c r="AQ81" s="1208" t="str">
        <f>IF(ISNUMBER(N81),'Cover Page'!$D$32/1000000*'4 classification'!N81/'FX rate'!$C11,"")</f>
        <v/>
      </c>
      <c r="AR81" s="1522" t="str">
        <f>IF(ISNUMBER(O81),'Cover Page'!$D$32/1000000*'4 classification'!O81/'FX rate'!$C11,"")</f>
        <v/>
      </c>
      <c r="AS81" s="1521" t="str">
        <f>IF(ISNUMBER(P81),'Cover Page'!$D$32/1000000*'4 classification'!P81/'FX rate'!$C11,"")</f>
        <v/>
      </c>
      <c r="AT81" s="1208" t="str">
        <f>IF(ISNUMBER(Q81),'Cover Page'!$D$32/1000000*'4 classification'!Q81/'FX rate'!$C11,"")</f>
        <v/>
      </c>
      <c r="AU81" s="1522" t="str">
        <f>IF(ISNUMBER(R81),'Cover Page'!$D$32/1000000*'4 classification'!R81/'FX rate'!$C11,"")</f>
        <v/>
      </c>
      <c r="AV81" s="1521" t="str">
        <f>IF(ISNUMBER(S81),'Cover Page'!$D$32/1000000*'4 classification'!S81/'FX rate'!$C11,"")</f>
        <v/>
      </c>
      <c r="AW81" s="1532" t="str">
        <f>IF(ISNUMBER(T81),'Cover Page'!$D$32/1000000*'4 classification'!T81/'FX rate'!$C11,"")</f>
        <v/>
      </c>
      <c r="AX81" s="1520">
        <f>IF(ISNUMBER(U81),'Cover Page'!$D$32/1000000*'4 classification'!U81/'FX rate'!$C11,"")</f>
        <v>0</v>
      </c>
      <c r="AY81" s="1519">
        <f>IF(ISNUMBER(V81),'Cover Page'!$D$32/1000000*'4 classification'!V81/'FX rate'!$C11,"")</f>
        <v>0</v>
      </c>
      <c r="AZ81" s="1206">
        <f>IF(ISNUMBER(W81),'Cover Page'!$D$32/1000000*'4 classification'!W81/'FX rate'!$C11,"")</f>
        <v>0</v>
      </c>
      <c r="BH81" s="1180">
        <v>2006</v>
      </c>
      <c r="BI81" s="1259" t="str">
        <f>IF(ISNUMBER(C81),'Cover Page'!$D$32/1000000*C81/'FX rate'!$C$21,"")</f>
        <v/>
      </c>
      <c r="BJ81" s="1503" t="str">
        <f>IF(ISNUMBER(D81),'Cover Page'!$D$32/1000000*D81/'FX rate'!$C$21,"")</f>
        <v/>
      </c>
      <c r="BK81" s="1262" t="str">
        <f>IF(ISNUMBER(E81),'Cover Page'!$D$32/1000000*E81/'FX rate'!$C$21,"")</f>
        <v/>
      </c>
      <c r="BL81" s="1504" t="str">
        <f>IF(ISNUMBER(F81),'Cover Page'!$D$32/1000000*F81/'FX rate'!$C$21,"")</f>
        <v/>
      </c>
      <c r="BM81" s="1503" t="str">
        <f>IF(ISNUMBER(G81),'Cover Page'!$D$32/1000000*G81/'FX rate'!$C$21,"")</f>
        <v/>
      </c>
      <c r="BN81" s="1262" t="str">
        <f>IF(ISNUMBER(H81),'Cover Page'!$D$32/1000000*H81/'FX rate'!$C$21,"")</f>
        <v/>
      </c>
      <c r="BO81" s="1504" t="str">
        <f>IF(ISNUMBER(I81),'Cover Page'!$D$32/1000000*I81/'FX rate'!$C$21,"")</f>
        <v/>
      </c>
      <c r="BP81" s="1503" t="str">
        <f>IF(ISNUMBER(J81),'Cover Page'!$D$32/1000000*J81/'FX rate'!$C$21,"")</f>
        <v/>
      </c>
      <c r="BQ81" s="1262" t="str">
        <f>IF(ISNUMBER(K81),'Cover Page'!$D$32/1000000*K81/'FX rate'!$C$21,"")</f>
        <v/>
      </c>
      <c r="BR81" s="1504" t="str">
        <f>IF(ISNUMBER(L81),'Cover Page'!$D$32/1000000*L81/'FX rate'!$C$21,"")</f>
        <v/>
      </c>
      <c r="BS81" s="1503" t="str">
        <f>IF(ISNUMBER(M81),'Cover Page'!$D$32/1000000*M81/'FX rate'!$C$21,"")</f>
        <v/>
      </c>
      <c r="BT81" s="1262" t="str">
        <f>IF(ISNUMBER(N81),'Cover Page'!$D$32/1000000*N81/'FX rate'!$C$21,"")</f>
        <v/>
      </c>
      <c r="BU81" s="1504" t="str">
        <f>IF(ISNUMBER(O81),'Cover Page'!$D$32/1000000*O81/'FX rate'!$C$21,"")</f>
        <v/>
      </c>
      <c r="BV81" s="1503" t="str">
        <f>IF(ISNUMBER(P81),'Cover Page'!$D$32/1000000*P81/'FX rate'!$C$21,"")</f>
        <v/>
      </c>
      <c r="BW81" s="1262" t="str">
        <f>IF(ISNUMBER(Q81),'Cover Page'!$D$32/1000000*Q81/'FX rate'!$C$21,"")</f>
        <v/>
      </c>
      <c r="BX81" s="1504" t="str">
        <f>IF(ISNUMBER(R81),'Cover Page'!$D$32/1000000*R81/'FX rate'!$C$21,"")</f>
        <v/>
      </c>
      <c r="BY81" s="1503" t="str">
        <f>IF(ISNUMBER(S81),'Cover Page'!$D$32/1000000*S81/'FX rate'!$C$21,"")</f>
        <v/>
      </c>
      <c r="BZ81" s="1500" t="str">
        <f>IF(ISNUMBER(T81),'Cover Page'!$D$32/1000000*T81/'FX rate'!$C$21,"")</f>
        <v/>
      </c>
      <c r="CA81" s="1502">
        <f>IF(ISNUMBER(U81),'Cover Page'!$D$32/1000000*U81/'FX rate'!$C$21,"")</f>
        <v>0</v>
      </c>
      <c r="CB81" s="1501">
        <f>IF(ISNUMBER(V81),'Cover Page'!$D$32/1000000*V81/'FX rate'!$C$21,"")</f>
        <v>0</v>
      </c>
      <c r="CC81" s="1260">
        <f>IF(ISNUMBER(W81),'Cover Page'!$D$32/1000000*W81/'FX rate'!$C$21,"")</f>
        <v>0</v>
      </c>
    </row>
    <row r="82" spans="1:81" s="2" customFormat="1" ht="14.25" x14ac:dyDescent="0.2">
      <c r="A82" s="6"/>
      <c r="B82" s="103">
        <v>2007</v>
      </c>
      <c r="C82" s="229"/>
      <c r="D82" s="155"/>
      <c r="E82" s="154"/>
      <c r="F82" s="225"/>
      <c r="G82" s="155"/>
      <c r="H82" s="154"/>
      <c r="I82" s="225"/>
      <c r="J82" s="155"/>
      <c r="K82" s="154"/>
      <c r="L82" s="225"/>
      <c r="M82" s="155"/>
      <c r="N82" s="154"/>
      <c r="O82" s="225"/>
      <c r="P82" s="155"/>
      <c r="Q82" s="154"/>
      <c r="R82" s="225"/>
      <c r="S82" s="155"/>
      <c r="T82" s="155"/>
      <c r="U82" s="720">
        <f t="shared" si="7"/>
        <v>0</v>
      </c>
      <c r="V82" s="729">
        <f t="shared" si="8"/>
        <v>0</v>
      </c>
      <c r="W82" s="706">
        <f t="shared" si="9"/>
        <v>0</v>
      </c>
      <c r="AE82" s="1106">
        <v>2007</v>
      </c>
      <c r="AF82" s="1205" t="str">
        <f>IF(ISNUMBER(C82),'Cover Page'!$D$32/1000000*'4 classification'!C82/'FX rate'!$C12,"")</f>
        <v/>
      </c>
      <c r="AG82" s="1521" t="str">
        <f>IF(ISNUMBER(D82),'Cover Page'!$D$32/1000000*'4 classification'!D82/'FX rate'!$C12,"")</f>
        <v/>
      </c>
      <c r="AH82" s="1208" t="str">
        <f>IF(ISNUMBER(E82),'Cover Page'!$D$32/1000000*'4 classification'!E82/'FX rate'!$C12,"")</f>
        <v/>
      </c>
      <c r="AI82" s="1522" t="str">
        <f>IF(ISNUMBER(F82),'Cover Page'!$D$32/1000000*'4 classification'!F82/'FX rate'!$C12,"")</f>
        <v/>
      </c>
      <c r="AJ82" s="1521" t="str">
        <f>IF(ISNUMBER(G82),'Cover Page'!$D$32/1000000*'4 classification'!G82/'FX rate'!$C12,"")</f>
        <v/>
      </c>
      <c r="AK82" s="1208" t="str">
        <f>IF(ISNUMBER(H82),'Cover Page'!$D$32/1000000*'4 classification'!H82/'FX rate'!$C12,"")</f>
        <v/>
      </c>
      <c r="AL82" s="1522" t="str">
        <f>IF(ISNUMBER(I82),'Cover Page'!$D$32/1000000*'4 classification'!I82/'FX rate'!$C12,"")</f>
        <v/>
      </c>
      <c r="AM82" s="1521" t="str">
        <f>IF(ISNUMBER(J82),'Cover Page'!$D$32/1000000*'4 classification'!J82/'FX rate'!$C12,"")</f>
        <v/>
      </c>
      <c r="AN82" s="1208" t="str">
        <f>IF(ISNUMBER(K82),'Cover Page'!$D$32/1000000*'4 classification'!K82/'FX rate'!$C12,"")</f>
        <v/>
      </c>
      <c r="AO82" s="1522" t="str">
        <f>IF(ISNUMBER(L82),'Cover Page'!$D$32/1000000*'4 classification'!L82/'FX rate'!$C12,"")</f>
        <v/>
      </c>
      <c r="AP82" s="1521" t="str">
        <f>IF(ISNUMBER(M82),'Cover Page'!$D$32/1000000*'4 classification'!M82/'FX rate'!$C12,"")</f>
        <v/>
      </c>
      <c r="AQ82" s="1208" t="str">
        <f>IF(ISNUMBER(N82),'Cover Page'!$D$32/1000000*'4 classification'!N82/'FX rate'!$C12,"")</f>
        <v/>
      </c>
      <c r="AR82" s="1522" t="str">
        <f>IF(ISNUMBER(O82),'Cover Page'!$D$32/1000000*'4 classification'!O82/'FX rate'!$C12,"")</f>
        <v/>
      </c>
      <c r="AS82" s="1521" t="str">
        <f>IF(ISNUMBER(P82),'Cover Page'!$D$32/1000000*'4 classification'!P82/'FX rate'!$C12,"")</f>
        <v/>
      </c>
      <c r="AT82" s="1208" t="str">
        <f>IF(ISNUMBER(Q82),'Cover Page'!$D$32/1000000*'4 classification'!Q82/'FX rate'!$C12,"")</f>
        <v/>
      </c>
      <c r="AU82" s="1522" t="str">
        <f>IF(ISNUMBER(R82),'Cover Page'!$D$32/1000000*'4 classification'!R82/'FX rate'!$C12,"")</f>
        <v/>
      </c>
      <c r="AV82" s="1521" t="str">
        <f>IF(ISNUMBER(S82),'Cover Page'!$D$32/1000000*'4 classification'!S82/'FX rate'!$C12,"")</f>
        <v/>
      </c>
      <c r="AW82" s="1532" t="str">
        <f>IF(ISNUMBER(T82),'Cover Page'!$D$32/1000000*'4 classification'!T82/'FX rate'!$C12,"")</f>
        <v/>
      </c>
      <c r="AX82" s="1520">
        <f>IF(ISNUMBER(U82),'Cover Page'!$D$32/1000000*'4 classification'!U82/'FX rate'!$C12,"")</f>
        <v>0</v>
      </c>
      <c r="AY82" s="1519">
        <f>IF(ISNUMBER(V82),'Cover Page'!$D$32/1000000*'4 classification'!V82/'FX rate'!$C12,"")</f>
        <v>0</v>
      </c>
      <c r="AZ82" s="1206">
        <f>IF(ISNUMBER(W82),'Cover Page'!$D$32/1000000*'4 classification'!W82/'FX rate'!$C12,"")</f>
        <v>0</v>
      </c>
      <c r="BH82" s="1180">
        <v>2007</v>
      </c>
      <c r="BI82" s="1259" t="str">
        <f>IF(ISNUMBER(C82),'Cover Page'!$D$32/1000000*C82/'FX rate'!$C$21,"")</f>
        <v/>
      </c>
      <c r="BJ82" s="1503" t="str">
        <f>IF(ISNUMBER(D82),'Cover Page'!$D$32/1000000*D82/'FX rate'!$C$21,"")</f>
        <v/>
      </c>
      <c r="BK82" s="1262" t="str">
        <f>IF(ISNUMBER(E82),'Cover Page'!$D$32/1000000*E82/'FX rate'!$C$21,"")</f>
        <v/>
      </c>
      <c r="BL82" s="1504" t="str">
        <f>IF(ISNUMBER(F82),'Cover Page'!$D$32/1000000*F82/'FX rate'!$C$21,"")</f>
        <v/>
      </c>
      <c r="BM82" s="1503" t="str">
        <f>IF(ISNUMBER(G82),'Cover Page'!$D$32/1000000*G82/'FX rate'!$C$21,"")</f>
        <v/>
      </c>
      <c r="BN82" s="1262" t="str">
        <f>IF(ISNUMBER(H82),'Cover Page'!$D$32/1000000*H82/'FX rate'!$C$21,"")</f>
        <v/>
      </c>
      <c r="BO82" s="1504" t="str">
        <f>IF(ISNUMBER(I82),'Cover Page'!$D$32/1000000*I82/'FX rate'!$C$21,"")</f>
        <v/>
      </c>
      <c r="BP82" s="1503" t="str">
        <f>IF(ISNUMBER(J82),'Cover Page'!$D$32/1000000*J82/'FX rate'!$C$21,"")</f>
        <v/>
      </c>
      <c r="BQ82" s="1262" t="str">
        <f>IF(ISNUMBER(K82),'Cover Page'!$D$32/1000000*K82/'FX rate'!$C$21,"")</f>
        <v/>
      </c>
      <c r="BR82" s="1504" t="str">
        <f>IF(ISNUMBER(L82),'Cover Page'!$D$32/1000000*L82/'FX rate'!$C$21,"")</f>
        <v/>
      </c>
      <c r="BS82" s="1503" t="str">
        <f>IF(ISNUMBER(M82),'Cover Page'!$D$32/1000000*M82/'FX rate'!$C$21,"")</f>
        <v/>
      </c>
      <c r="BT82" s="1262" t="str">
        <f>IF(ISNUMBER(N82),'Cover Page'!$D$32/1000000*N82/'FX rate'!$C$21,"")</f>
        <v/>
      </c>
      <c r="BU82" s="1504" t="str">
        <f>IF(ISNUMBER(O82),'Cover Page'!$D$32/1000000*O82/'FX rate'!$C$21,"")</f>
        <v/>
      </c>
      <c r="BV82" s="1503" t="str">
        <f>IF(ISNUMBER(P82),'Cover Page'!$D$32/1000000*P82/'FX rate'!$C$21,"")</f>
        <v/>
      </c>
      <c r="BW82" s="1262" t="str">
        <f>IF(ISNUMBER(Q82),'Cover Page'!$D$32/1000000*Q82/'FX rate'!$C$21,"")</f>
        <v/>
      </c>
      <c r="BX82" s="1504" t="str">
        <f>IF(ISNUMBER(R82),'Cover Page'!$D$32/1000000*R82/'FX rate'!$C$21,"")</f>
        <v/>
      </c>
      <c r="BY82" s="1503" t="str">
        <f>IF(ISNUMBER(S82),'Cover Page'!$D$32/1000000*S82/'FX rate'!$C$21,"")</f>
        <v/>
      </c>
      <c r="BZ82" s="1500" t="str">
        <f>IF(ISNUMBER(T82),'Cover Page'!$D$32/1000000*T82/'FX rate'!$C$21,"")</f>
        <v/>
      </c>
      <c r="CA82" s="1502">
        <f>IF(ISNUMBER(U82),'Cover Page'!$D$32/1000000*U82/'FX rate'!$C$21,"")</f>
        <v>0</v>
      </c>
      <c r="CB82" s="1501">
        <f>IF(ISNUMBER(V82),'Cover Page'!$D$32/1000000*V82/'FX rate'!$C$21,"")</f>
        <v>0</v>
      </c>
      <c r="CC82" s="1260">
        <f>IF(ISNUMBER(W82),'Cover Page'!$D$32/1000000*W82/'FX rate'!$C$21,"")</f>
        <v>0</v>
      </c>
    </row>
    <row r="83" spans="1:81" s="2" customFormat="1" ht="14.25" x14ac:dyDescent="0.2">
      <c r="A83" s="6"/>
      <c r="B83" s="103">
        <v>2008</v>
      </c>
      <c r="C83" s="229"/>
      <c r="D83" s="155"/>
      <c r="E83" s="154"/>
      <c r="F83" s="225"/>
      <c r="G83" s="155"/>
      <c r="H83" s="154"/>
      <c r="I83" s="225"/>
      <c r="J83" s="155"/>
      <c r="K83" s="154"/>
      <c r="L83" s="225"/>
      <c r="M83" s="155"/>
      <c r="N83" s="154"/>
      <c r="O83" s="225"/>
      <c r="P83" s="155"/>
      <c r="Q83" s="154"/>
      <c r="R83" s="225"/>
      <c r="S83" s="155"/>
      <c r="T83" s="155"/>
      <c r="U83" s="720">
        <f t="shared" si="7"/>
        <v>0</v>
      </c>
      <c r="V83" s="729">
        <f t="shared" si="8"/>
        <v>0</v>
      </c>
      <c r="W83" s="706">
        <f t="shared" si="9"/>
        <v>0</v>
      </c>
      <c r="AE83" s="1106">
        <v>2008</v>
      </c>
      <c r="AF83" s="1205" t="str">
        <f>IF(ISNUMBER(C83),'Cover Page'!$D$32/1000000*'4 classification'!C83/'FX rate'!$C13,"")</f>
        <v/>
      </c>
      <c r="AG83" s="1521" t="str">
        <f>IF(ISNUMBER(D83),'Cover Page'!$D$32/1000000*'4 classification'!D83/'FX rate'!$C13,"")</f>
        <v/>
      </c>
      <c r="AH83" s="1208" t="str">
        <f>IF(ISNUMBER(E83),'Cover Page'!$D$32/1000000*'4 classification'!E83/'FX rate'!$C13,"")</f>
        <v/>
      </c>
      <c r="AI83" s="1522" t="str">
        <f>IF(ISNUMBER(F83),'Cover Page'!$D$32/1000000*'4 classification'!F83/'FX rate'!$C13,"")</f>
        <v/>
      </c>
      <c r="AJ83" s="1521" t="str">
        <f>IF(ISNUMBER(G83),'Cover Page'!$D$32/1000000*'4 classification'!G83/'FX rate'!$C13,"")</f>
        <v/>
      </c>
      <c r="AK83" s="1208" t="str">
        <f>IF(ISNUMBER(H83),'Cover Page'!$D$32/1000000*'4 classification'!H83/'FX rate'!$C13,"")</f>
        <v/>
      </c>
      <c r="AL83" s="1522" t="str">
        <f>IF(ISNUMBER(I83),'Cover Page'!$D$32/1000000*'4 classification'!I83/'FX rate'!$C13,"")</f>
        <v/>
      </c>
      <c r="AM83" s="1521" t="str">
        <f>IF(ISNUMBER(J83),'Cover Page'!$D$32/1000000*'4 classification'!J83/'FX rate'!$C13,"")</f>
        <v/>
      </c>
      <c r="AN83" s="1208" t="str">
        <f>IF(ISNUMBER(K83),'Cover Page'!$D$32/1000000*'4 classification'!K83/'FX rate'!$C13,"")</f>
        <v/>
      </c>
      <c r="AO83" s="1522" t="str">
        <f>IF(ISNUMBER(L83),'Cover Page'!$D$32/1000000*'4 classification'!L83/'FX rate'!$C13,"")</f>
        <v/>
      </c>
      <c r="AP83" s="1521" t="str">
        <f>IF(ISNUMBER(M83),'Cover Page'!$D$32/1000000*'4 classification'!M83/'FX rate'!$C13,"")</f>
        <v/>
      </c>
      <c r="AQ83" s="1208" t="str">
        <f>IF(ISNUMBER(N83),'Cover Page'!$D$32/1000000*'4 classification'!N83/'FX rate'!$C13,"")</f>
        <v/>
      </c>
      <c r="AR83" s="1522" t="str">
        <f>IF(ISNUMBER(O83),'Cover Page'!$D$32/1000000*'4 classification'!O83/'FX rate'!$C13,"")</f>
        <v/>
      </c>
      <c r="AS83" s="1521" t="str">
        <f>IF(ISNUMBER(P83),'Cover Page'!$D$32/1000000*'4 classification'!P83/'FX rate'!$C13,"")</f>
        <v/>
      </c>
      <c r="AT83" s="1208" t="str">
        <f>IF(ISNUMBER(Q83),'Cover Page'!$D$32/1000000*'4 classification'!Q83/'FX rate'!$C13,"")</f>
        <v/>
      </c>
      <c r="AU83" s="1522" t="str">
        <f>IF(ISNUMBER(R83),'Cover Page'!$D$32/1000000*'4 classification'!R83/'FX rate'!$C13,"")</f>
        <v/>
      </c>
      <c r="AV83" s="1521" t="str">
        <f>IF(ISNUMBER(S83),'Cover Page'!$D$32/1000000*'4 classification'!S83/'FX rate'!$C13,"")</f>
        <v/>
      </c>
      <c r="AW83" s="1532" t="str">
        <f>IF(ISNUMBER(T83),'Cover Page'!$D$32/1000000*'4 classification'!T83/'FX rate'!$C13,"")</f>
        <v/>
      </c>
      <c r="AX83" s="1520">
        <f>IF(ISNUMBER(U83),'Cover Page'!$D$32/1000000*'4 classification'!U83/'FX rate'!$C13,"")</f>
        <v>0</v>
      </c>
      <c r="AY83" s="1519">
        <f>IF(ISNUMBER(V83),'Cover Page'!$D$32/1000000*'4 classification'!V83/'FX rate'!$C13,"")</f>
        <v>0</v>
      </c>
      <c r="AZ83" s="1206">
        <f>IF(ISNUMBER(W83),'Cover Page'!$D$32/1000000*'4 classification'!W83/'FX rate'!$C13,"")</f>
        <v>0</v>
      </c>
      <c r="BH83" s="1180">
        <v>2008</v>
      </c>
      <c r="BI83" s="1259" t="str">
        <f>IF(ISNUMBER(C83),'Cover Page'!$D$32/1000000*C83/'FX rate'!$C$21,"")</f>
        <v/>
      </c>
      <c r="BJ83" s="1503" t="str">
        <f>IF(ISNUMBER(D83),'Cover Page'!$D$32/1000000*D83/'FX rate'!$C$21,"")</f>
        <v/>
      </c>
      <c r="BK83" s="1262" t="str">
        <f>IF(ISNUMBER(E83),'Cover Page'!$D$32/1000000*E83/'FX rate'!$C$21,"")</f>
        <v/>
      </c>
      <c r="BL83" s="1504" t="str">
        <f>IF(ISNUMBER(F83),'Cover Page'!$D$32/1000000*F83/'FX rate'!$C$21,"")</f>
        <v/>
      </c>
      <c r="BM83" s="1503" t="str">
        <f>IF(ISNUMBER(G83),'Cover Page'!$D$32/1000000*G83/'FX rate'!$C$21,"")</f>
        <v/>
      </c>
      <c r="BN83" s="1262" t="str">
        <f>IF(ISNUMBER(H83),'Cover Page'!$D$32/1000000*H83/'FX rate'!$C$21,"")</f>
        <v/>
      </c>
      <c r="BO83" s="1504" t="str">
        <f>IF(ISNUMBER(I83),'Cover Page'!$D$32/1000000*I83/'FX rate'!$C$21,"")</f>
        <v/>
      </c>
      <c r="BP83" s="1503" t="str">
        <f>IF(ISNUMBER(J83),'Cover Page'!$D$32/1000000*J83/'FX rate'!$C$21,"")</f>
        <v/>
      </c>
      <c r="BQ83" s="1262" t="str">
        <f>IF(ISNUMBER(K83),'Cover Page'!$D$32/1000000*K83/'FX rate'!$C$21,"")</f>
        <v/>
      </c>
      <c r="BR83" s="1504" t="str">
        <f>IF(ISNUMBER(L83),'Cover Page'!$D$32/1000000*L83/'FX rate'!$C$21,"")</f>
        <v/>
      </c>
      <c r="BS83" s="1503" t="str">
        <f>IF(ISNUMBER(M83),'Cover Page'!$D$32/1000000*M83/'FX rate'!$C$21,"")</f>
        <v/>
      </c>
      <c r="BT83" s="1262" t="str">
        <f>IF(ISNUMBER(N83),'Cover Page'!$D$32/1000000*N83/'FX rate'!$C$21,"")</f>
        <v/>
      </c>
      <c r="BU83" s="1504" t="str">
        <f>IF(ISNUMBER(O83),'Cover Page'!$D$32/1000000*O83/'FX rate'!$C$21,"")</f>
        <v/>
      </c>
      <c r="BV83" s="1503" t="str">
        <f>IF(ISNUMBER(P83),'Cover Page'!$D$32/1000000*P83/'FX rate'!$C$21,"")</f>
        <v/>
      </c>
      <c r="BW83" s="1262" t="str">
        <f>IF(ISNUMBER(Q83),'Cover Page'!$D$32/1000000*Q83/'FX rate'!$C$21,"")</f>
        <v/>
      </c>
      <c r="BX83" s="1504" t="str">
        <f>IF(ISNUMBER(R83),'Cover Page'!$D$32/1000000*R83/'FX rate'!$C$21,"")</f>
        <v/>
      </c>
      <c r="BY83" s="1503" t="str">
        <f>IF(ISNUMBER(S83),'Cover Page'!$D$32/1000000*S83/'FX rate'!$C$21,"")</f>
        <v/>
      </c>
      <c r="BZ83" s="1500" t="str">
        <f>IF(ISNUMBER(T83),'Cover Page'!$D$32/1000000*T83/'FX rate'!$C$21,"")</f>
        <v/>
      </c>
      <c r="CA83" s="1502">
        <f>IF(ISNUMBER(U83),'Cover Page'!$D$32/1000000*U83/'FX rate'!$C$21,"")</f>
        <v>0</v>
      </c>
      <c r="CB83" s="1501">
        <f>IF(ISNUMBER(V83),'Cover Page'!$D$32/1000000*V83/'FX rate'!$C$21,"")</f>
        <v>0</v>
      </c>
      <c r="CC83" s="1260">
        <f>IF(ISNUMBER(W83),'Cover Page'!$D$32/1000000*W83/'FX rate'!$C$21,"")</f>
        <v>0</v>
      </c>
    </row>
    <row r="84" spans="1:81" s="2" customFormat="1" ht="14.25" x14ac:dyDescent="0.2">
      <c r="A84" s="6"/>
      <c r="B84" s="103">
        <v>2009</v>
      </c>
      <c r="C84" s="229"/>
      <c r="D84" s="155"/>
      <c r="E84" s="154"/>
      <c r="F84" s="225"/>
      <c r="G84" s="155"/>
      <c r="H84" s="154"/>
      <c r="I84" s="225"/>
      <c r="J84" s="155"/>
      <c r="K84" s="154"/>
      <c r="L84" s="225"/>
      <c r="M84" s="155"/>
      <c r="N84" s="154"/>
      <c r="O84" s="225"/>
      <c r="P84" s="155"/>
      <c r="Q84" s="154"/>
      <c r="R84" s="225"/>
      <c r="S84" s="155"/>
      <c r="T84" s="155"/>
      <c r="U84" s="720">
        <f t="shared" si="7"/>
        <v>0</v>
      </c>
      <c r="V84" s="729">
        <f t="shared" si="8"/>
        <v>0</v>
      </c>
      <c r="W84" s="706">
        <f t="shared" si="9"/>
        <v>0</v>
      </c>
      <c r="AE84" s="1106">
        <v>2009</v>
      </c>
      <c r="AF84" s="1205" t="str">
        <f>IF(ISNUMBER(C84),'Cover Page'!$D$32/1000000*'4 classification'!C84/'FX rate'!$C14,"")</f>
        <v/>
      </c>
      <c r="AG84" s="1521" t="str">
        <f>IF(ISNUMBER(D84),'Cover Page'!$D$32/1000000*'4 classification'!D84/'FX rate'!$C14,"")</f>
        <v/>
      </c>
      <c r="AH84" s="1208" t="str">
        <f>IF(ISNUMBER(E84),'Cover Page'!$D$32/1000000*'4 classification'!E84/'FX rate'!$C14,"")</f>
        <v/>
      </c>
      <c r="AI84" s="1522" t="str">
        <f>IF(ISNUMBER(F84),'Cover Page'!$D$32/1000000*'4 classification'!F84/'FX rate'!$C14,"")</f>
        <v/>
      </c>
      <c r="AJ84" s="1521" t="str">
        <f>IF(ISNUMBER(G84),'Cover Page'!$D$32/1000000*'4 classification'!G84/'FX rate'!$C14,"")</f>
        <v/>
      </c>
      <c r="AK84" s="1208" t="str">
        <f>IF(ISNUMBER(H84),'Cover Page'!$D$32/1000000*'4 classification'!H84/'FX rate'!$C14,"")</f>
        <v/>
      </c>
      <c r="AL84" s="1522" t="str">
        <f>IF(ISNUMBER(I84),'Cover Page'!$D$32/1000000*'4 classification'!I84/'FX rate'!$C14,"")</f>
        <v/>
      </c>
      <c r="AM84" s="1521" t="str">
        <f>IF(ISNUMBER(J84),'Cover Page'!$D$32/1000000*'4 classification'!J84/'FX rate'!$C14,"")</f>
        <v/>
      </c>
      <c r="AN84" s="1208" t="str">
        <f>IF(ISNUMBER(K84),'Cover Page'!$D$32/1000000*'4 classification'!K84/'FX rate'!$C14,"")</f>
        <v/>
      </c>
      <c r="AO84" s="1522" t="str">
        <f>IF(ISNUMBER(L84),'Cover Page'!$D$32/1000000*'4 classification'!L84/'FX rate'!$C14,"")</f>
        <v/>
      </c>
      <c r="AP84" s="1521" t="str">
        <f>IF(ISNUMBER(M84),'Cover Page'!$D$32/1000000*'4 classification'!M84/'FX rate'!$C14,"")</f>
        <v/>
      </c>
      <c r="AQ84" s="1208" t="str">
        <f>IF(ISNUMBER(N84),'Cover Page'!$D$32/1000000*'4 classification'!N84/'FX rate'!$C14,"")</f>
        <v/>
      </c>
      <c r="AR84" s="1522" t="str">
        <f>IF(ISNUMBER(O84),'Cover Page'!$D$32/1000000*'4 classification'!O84/'FX rate'!$C14,"")</f>
        <v/>
      </c>
      <c r="AS84" s="1521" t="str">
        <f>IF(ISNUMBER(P84),'Cover Page'!$D$32/1000000*'4 classification'!P84/'FX rate'!$C14,"")</f>
        <v/>
      </c>
      <c r="AT84" s="1208" t="str">
        <f>IF(ISNUMBER(Q84),'Cover Page'!$D$32/1000000*'4 classification'!Q84/'FX rate'!$C14,"")</f>
        <v/>
      </c>
      <c r="AU84" s="1522" t="str">
        <f>IF(ISNUMBER(R84),'Cover Page'!$D$32/1000000*'4 classification'!R84/'FX rate'!$C14,"")</f>
        <v/>
      </c>
      <c r="AV84" s="1521" t="str">
        <f>IF(ISNUMBER(S84),'Cover Page'!$D$32/1000000*'4 classification'!S84/'FX rate'!$C14,"")</f>
        <v/>
      </c>
      <c r="AW84" s="1532" t="str">
        <f>IF(ISNUMBER(T84),'Cover Page'!$D$32/1000000*'4 classification'!T84/'FX rate'!$C14,"")</f>
        <v/>
      </c>
      <c r="AX84" s="1520">
        <f>IF(ISNUMBER(U84),'Cover Page'!$D$32/1000000*'4 classification'!U84/'FX rate'!$C14,"")</f>
        <v>0</v>
      </c>
      <c r="AY84" s="1519">
        <f>IF(ISNUMBER(V84),'Cover Page'!$D$32/1000000*'4 classification'!V84/'FX rate'!$C14,"")</f>
        <v>0</v>
      </c>
      <c r="AZ84" s="1206">
        <f>IF(ISNUMBER(W84),'Cover Page'!$D$32/1000000*'4 classification'!W84/'FX rate'!$C14,"")</f>
        <v>0</v>
      </c>
      <c r="BH84" s="1180">
        <v>2009</v>
      </c>
      <c r="BI84" s="1259" t="str">
        <f>IF(ISNUMBER(C84),'Cover Page'!$D$32/1000000*C84/'FX rate'!$C$21,"")</f>
        <v/>
      </c>
      <c r="BJ84" s="1503" t="str">
        <f>IF(ISNUMBER(D84),'Cover Page'!$D$32/1000000*D84/'FX rate'!$C$21,"")</f>
        <v/>
      </c>
      <c r="BK84" s="1262" t="str">
        <f>IF(ISNUMBER(E84),'Cover Page'!$D$32/1000000*E84/'FX rate'!$C$21,"")</f>
        <v/>
      </c>
      <c r="BL84" s="1504" t="str">
        <f>IF(ISNUMBER(F84),'Cover Page'!$D$32/1000000*F84/'FX rate'!$C$21,"")</f>
        <v/>
      </c>
      <c r="BM84" s="1503" t="str">
        <f>IF(ISNUMBER(G84),'Cover Page'!$D$32/1000000*G84/'FX rate'!$C$21,"")</f>
        <v/>
      </c>
      <c r="BN84" s="1262" t="str">
        <f>IF(ISNUMBER(H84),'Cover Page'!$D$32/1000000*H84/'FX rate'!$C$21,"")</f>
        <v/>
      </c>
      <c r="BO84" s="1504" t="str">
        <f>IF(ISNUMBER(I84),'Cover Page'!$D$32/1000000*I84/'FX rate'!$C$21,"")</f>
        <v/>
      </c>
      <c r="BP84" s="1503" t="str">
        <f>IF(ISNUMBER(J84),'Cover Page'!$D$32/1000000*J84/'FX rate'!$C$21,"")</f>
        <v/>
      </c>
      <c r="BQ84" s="1262" t="str">
        <f>IF(ISNUMBER(K84),'Cover Page'!$D$32/1000000*K84/'FX rate'!$C$21,"")</f>
        <v/>
      </c>
      <c r="BR84" s="1504" t="str">
        <f>IF(ISNUMBER(L84),'Cover Page'!$D$32/1000000*L84/'FX rate'!$C$21,"")</f>
        <v/>
      </c>
      <c r="BS84" s="1503" t="str">
        <f>IF(ISNUMBER(M84),'Cover Page'!$D$32/1000000*M84/'FX rate'!$C$21,"")</f>
        <v/>
      </c>
      <c r="BT84" s="1262" t="str">
        <f>IF(ISNUMBER(N84),'Cover Page'!$D$32/1000000*N84/'FX rate'!$C$21,"")</f>
        <v/>
      </c>
      <c r="BU84" s="1504" t="str">
        <f>IF(ISNUMBER(O84),'Cover Page'!$D$32/1000000*O84/'FX rate'!$C$21,"")</f>
        <v/>
      </c>
      <c r="BV84" s="1503" t="str">
        <f>IF(ISNUMBER(P84),'Cover Page'!$D$32/1000000*P84/'FX rate'!$C$21,"")</f>
        <v/>
      </c>
      <c r="BW84" s="1262" t="str">
        <f>IF(ISNUMBER(Q84),'Cover Page'!$D$32/1000000*Q84/'FX rate'!$C$21,"")</f>
        <v/>
      </c>
      <c r="BX84" s="1504" t="str">
        <f>IF(ISNUMBER(R84),'Cover Page'!$D$32/1000000*R84/'FX rate'!$C$21,"")</f>
        <v/>
      </c>
      <c r="BY84" s="1503" t="str">
        <f>IF(ISNUMBER(S84),'Cover Page'!$D$32/1000000*S84/'FX rate'!$C$21,"")</f>
        <v/>
      </c>
      <c r="BZ84" s="1500" t="str">
        <f>IF(ISNUMBER(T84),'Cover Page'!$D$32/1000000*T84/'FX rate'!$C$21,"")</f>
        <v/>
      </c>
      <c r="CA84" s="1502">
        <f>IF(ISNUMBER(U84),'Cover Page'!$D$32/1000000*U84/'FX rate'!$C$21,"")</f>
        <v>0</v>
      </c>
      <c r="CB84" s="1501">
        <f>IF(ISNUMBER(V84),'Cover Page'!$D$32/1000000*V84/'FX rate'!$C$21,"")</f>
        <v>0</v>
      </c>
      <c r="CC84" s="1260">
        <f>IF(ISNUMBER(W84),'Cover Page'!$D$32/1000000*W84/'FX rate'!$C$21,"")</f>
        <v>0</v>
      </c>
    </row>
    <row r="85" spans="1:81" s="2" customFormat="1" ht="14.25" x14ac:dyDescent="0.2">
      <c r="A85" s="6"/>
      <c r="B85" s="103">
        <v>2010</v>
      </c>
      <c r="C85" s="229"/>
      <c r="D85" s="155"/>
      <c r="E85" s="154"/>
      <c r="F85" s="225"/>
      <c r="G85" s="155"/>
      <c r="H85" s="154"/>
      <c r="I85" s="225"/>
      <c r="J85" s="155"/>
      <c r="K85" s="154"/>
      <c r="L85" s="225"/>
      <c r="M85" s="155"/>
      <c r="N85" s="154"/>
      <c r="O85" s="225"/>
      <c r="P85" s="155"/>
      <c r="Q85" s="154"/>
      <c r="R85" s="225"/>
      <c r="S85" s="155"/>
      <c r="T85" s="155"/>
      <c r="U85" s="720">
        <f t="shared" si="7"/>
        <v>0</v>
      </c>
      <c r="V85" s="729">
        <f t="shared" si="8"/>
        <v>0</v>
      </c>
      <c r="W85" s="706">
        <f t="shared" si="9"/>
        <v>0</v>
      </c>
      <c r="AE85" s="1106">
        <v>2010</v>
      </c>
      <c r="AF85" s="1205" t="str">
        <f>IF(ISNUMBER(C85),'Cover Page'!$D$32/1000000*'4 classification'!C85/'FX rate'!$C15,"")</f>
        <v/>
      </c>
      <c r="AG85" s="1521" t="str">
        <f>IF(ISNUMBER(D85),'Cover Page'!$D$32/1000000*'4 classification'!D85/'FX rate'!$C15,"")</f>
        <v/>
      </c>
      <c r="AH85" s="1208" t="str">
        <f>IF(ISNUMBER(E85),'Cover Page'!$D$32/1000000*'4 classification'!E85/'FX rate'!$C15,"")</f>
        <v/>
      </c>
      <c r="AI85" s="1522" t="str">
        <f>IF(ISNUMBER(F85),'Cover Page'!$D$32/1000000*'4 classification'!F85/'FX rate'!$C15,"")</f>
        <v/>
      </c>
      <c r="AJ85" s="1521" t="str">
        <f>IF(ISNUMBER(G85),'Cover Page'!$D$32/1000000*'4 classification'!G85/'FX rate'!$C15,"")</f>
        <v/>
      </c>
      <c r="AK85" s="1208" t="str">
        <f>IF(ISNUMBER(H85),'Cover Page'!$D$32/1000000*'4 classification'!H85/'FX rate'!$C15,"")</f>
        <v/>
      </c>
      <c r="AL85" s="1522" t="str">
        <f>IF(ISNUMBER(I85),'Cover Page'!$D$32/1000000*'4 classification'!I85/'FX rate'!$C15,"")</f>
        <v/>
      </c>
      <c r="AM85" s="1521" t="str">
        <f>IF(ISNUMBER(J85),'Cover Page'!$D$32/1000000*'4 classification'!J85/'FX rate'!$C15,"")</f>
        <v/>
      </c>
      <c r="AN85" s="1208" t="str">
        <f>IF(ISNUMBER(K85),'Cover Page'!$D$32/1000000*'4 classification'!K85/'FX rate'!$C15,"")</f>
        <v/>
      </c>
      <c r="AO85" s="1522" t="str">
        <f>IF(ISNUMBER(L85),'Cover Page'!$D$32/1000000*'4 classification'!L85/'FX rate'!$C15,"")</f>
        <v/>
      </c>
      <c r="AP85" s="1521" t="str">
        <f>IF(ISNUMBER(M85),'Cover Page'!$D$32/1000000*'4 classification'!M85/'FX rate'!$C15,"")</f>
        <v/>
      </c>
      <c r="AQ85" s="1208" t="str">
        <f>IF(ISNUMBER(N85),'Cover Page'!$D$32/1000000*'4 classification'!N85/'FX rate'!$C15,"")</f>
        <v/>
      </c>
      <c r="AR85" s="1522" t="str">
        <f>IF(ISNUMBER(O85),'Cover Page'!$D$32/1000000*'4 classification'!O85/'FX rate'!$C15,"")</f>
        <v/>
      </c>
      <c r="AS85" s="1521" t="str">
        <f>IF(ISNUMBER(P85),'Cover Page'!$D$32/1000000*'4 classification'!P85/'FX rate'!$C15,"")</f>
        <v/>
      </c>
      <c r="AT85" s="1208" t="str">
        <f>IF(ISNUMBER(Q85),'Cover Page'!$D$32/1000000*'4 classification'!Q85/'FX rate'!$C15,"")</f>
        <v/>
      </c>
      <c r="AU85" s="1522" t="str">
        <f>IF(ISNUMBER(R85),'Cover Page'!$D$32/1000000*'4 classification'!R85/'FX rate'!$C15,"")</f>
        <v/>
      </c>
      <c r="AV85" s="1521" t="str">
        <f>IF(ISNUMBER(S85),'Cover Page'!$D$32/1000000*'4 classification'!S85/'FX rate'!$C15,"")</f>
        <v/>
      </c>
      <c r="AW85" s="1532" t="str">
        <f>IF(ISNUMBER(T85),'Cover Page'!$D$32/1000000*'4 classification'!T85/'FX rate'!$C15,"")</f>
        <v/>
      </c>
      <c r="AX85" s="1520">
        <f>IF(ISNUMBER(U85),'Cover Page'!$D$32/1000000*'4 classification'!U85/'FX rate'!$C15,"")</f>
        <v>0</v>
      </c>
      <c r="AY85" s="1519">
        <f>IF(ISNUMBER(V85),'Cover Page'!$D$32/1000000*'4 classification'!V85/'FX rate'!$C15,"")</f>
        <v>0</v>
      </c>
      <c r="AZ85" s="1206">
        <f>IF(ISNUMBER(W85),'Cover Page'!$D$32/1000000*'4 classification'!W85/'FX rate'!$C15,"")</f>
        <v>0</v>
      </c>
      <c r="BH85" s="1180">
        <v>2010</v>
      </c>
      <c r="BI85" s="1259" t="str">
        <f>IF(ISNUMBER(C85),'Cover Page'!$D$32/1000000*C85/'FX rate'!$C$21,"")</f>
        <v/>
      </c>
      <c r="BJ85" s="1503" t="str">
        <f>IF(ISNUMBER(D85),'Cover Page'!$D$32/1000000*D85/'FX rate'!$C$21,"")</f>
        <v/>
      </c>
      <c r="BK85" s="1262" t="str">
        <f>IF(ISNUMBER(E85),'Cover Page'!$D$32/1000000*E85/'FX rate'!$C$21,"")</f>
        <v/>
      </c>
      <c r="BL85" s="1504" t="str">
        <f>IF(ISNUMBER(F85),'Cover Page'!$D$32/1000000*F85/'FX rate'!$C$21,"")</f>
        <v/>
      </c>
      <c r="BM85" s="1503" t="str">
        <f>IF(ISNUMBER(G85),'Cover Page'!$D$32/1000000*G85/'FX rate'!$C$21,"")</f>
        <v/>
      </c>
      <c r="BN85" s="1262" t="str">
        <f>IF(ISNUMBER(H85),'Cover Page'!$D$32/1000000*H85/'FX rate'!$C$21,"")</f>
        <v/>
      </c>
      <c r="BO85" s="1504" t="str">
        <f>IF(ISNUMBER(I85),'Cover Page'!$D$32/1000000*I85/'FX rate'!$C$21,"")</f>
        <v/>
      </c>
      <c r="BP85" s="1503" t="str">
        <f>IF(ISNUMBER(J85),'Cover Page'!$D$32/1000000*J85/'FX rate'!$C$21,"")</f>
        <v/>
      </c>
      <c r="BQ85" s="1262" t="str">
        <f>IF(ISNUMBER(K85),'Cover Page'!$D$32/1000000*K85/'FX rate'!$C$21,"")</f>
        <v/>
      </c>
      <c r="BR85" s="1504" t="str">
        <f>IF(ISNUMBER(L85),'Cover Page'!$D$32/1000000*L85/'FX rate'!$C$21,"")</f>
        <v/>
      </c>
      <c r="BS85" s="1503" t="str">
        <f>IF(ISNUMBER(M85),'Cover Page'!$D$32/1000000*M85/'FX rate'!$C$21,"")</f>
        <v/>
      </c>
      <c r="BT85" s="1262" t="str">
        <f>IF(ISNUMBER(N85),'Cover Page'!$D$32/1000000*N85/'FX rate'!$C$21,"")</f>
        <v/>
      </c>
      <c r="BU85" s="1504" t="str">
        <f>IF(ISNUMBER(O85),'Cover Page'!$D$32/1000000*O85/'FX rate'!$C$21,"")</f>
        <v/>
      </c>
      <c r="BV85" s="1503" t="str">
        <f>IF(ISNUMBER(P85),'Cover Page'!$D$32/1000000*P85/'FX rate'!$C$21,"")</f>
        <v/>
      </c>
      <c r="BW85" s="1262" t="str">
        <f>IF(ISNUMBER(Q85),'Cover Page'!$D$32/1000000*Q85/'FX rate'!$C$21,"")</f>
        <v/>
      </c>
      <c r="BX85" s="1504" t="str">
        <f>IF(ISNUMBER(R85),'Cover Page'!$D$32/1000000*R85/'FX rate'!$C$21,"")</f>
        <v/>
      </c>
      <c r="BY85" s="1503" t="str">
        <f>IF(ISNUMBER(S85),'Cover Page'!$D$32/1000000*S85/'FX rate'!$C$21,"")</f>
        <v/>
      </c>
      <c r="BZ85" s="1500" t="str">
        <f>IF(ISNUMBER(T85),'Cover Page'!$D$32/1000000*T85/'FX rate'!$C$21,"")</f>
        <v/>
      </c>
      <c r="CA85" s="1502">
        <f>IF(ISNUMBER(U85),'Cover Page'!$D$32/1000000*U85/'FX rate'!$C$21,"")</f>
        <v>0</v>
      </c>
      <c r="CB85" s="1501">
        <f>IF(ISNUMBER(V85),'Cover Page'!$D$32/1000000*V85/'FX rate'!$C$21,"")</f>
        <v>0</v>
      </c>
      <c r="CC85" s="1260">
        <f>IF(ISNUMBER(W85),'Cover Page'!$D$32/1000000*W85/'FX rate'!$C$21,"")</f>
        <v>0</v>
      </c>
    </row>
    <row r="86" spans="1:81" s="2" customFormat="1" ht="14.25" x14ac:dyDescent="0.2">
      <c r="A86" s="6"/>
      <c r="B86" s="103">
        <v>2011</v>
      </c>
      <c r="C86" s="229"/>
      <c r="D86" s="155"/>
      <c r="E86" s="154"/>
      <c r="F86" s="225"/>
      <c r="G86" s="155"/>
      <c r="H86" s="154"/>
      <c r="I86" s="225"/>
      <c r="J86" s="155"/>
      <c r="K86" s="154"/>
      <c r="L86" s="225"/>
      <c r="M86" s="155"/>
      <c r="N86" s="154"/>
      <c r="O86" s="225"/>
      <c r="P86" s="155"/>
      <c r="Q86" s="154"/>
      <c r="R86" s="225"/>
      <c r="S86" s="155"/>
      <c r="T86" s="155"/>
      <c r="U86" s="720">
        <f t="shared" si="7"/>
        <v>0</v>
      </c>
      <c r="V86" s="729">
        <f t="shared" si="8"/>
        <v>0</v>
      </c>
      <c r="W86" s="706">
        <f t="shared" si="9"/>
        <v>0</v>
      </c>
      <c r="AE86" s="1106">
        <v>2011</v>
      </c>
      <c r="AF86" s="1205" t="str">
        <f>IF(ISNUMBER(C86),'Cover Page'!$D$32/1000000*'4 classification'!C86/'FX rate'!$C16,"")</f>
        <v/>
      </c>
      <c r="AG86" s="1521" t="str">
        <f>IF(ISNUMBER(D86),'Cover Page'!$D$32/1000000*'4 classification'!D86/'FX rate'!$C16,"")</f>
        <v/>
      </c>
      <c r="AH86" s="1208" t="str">
        <f>IF(ISNUMBER(E86),'Cover Page'!$D$32/1000000*'4 classification'!E86/'FX rate'!$C16,"")</f>
        <v/>
      </c>
      <c r="AI86" s="1522" t="str">
        <f>IF(ISNUMBER(F86),'Cover Page'!$D$32/1000000*'4 classification'!F86/'FX rate'!$C16,"")</f>
        <v/>
      </c>
      <c r="AJ86" s="1521" t="str">
        <f>IF(ISNUMBER(G86),'Cover Page'!$D$32/1000000*'4 classification'!G86/'FX rate'!$C16,"")</f>
        <v/>
      </c>
      <c r="AK86" s="1208" t="str">
        <f>IF(ISNUMBER(H86),'Cover Page'!$D$32/1000000*'4 classification'!H86/'FX rate'!$C16,"")</f>
        <v/>
      </c>
      <c r="AL86" s="1522" t="str">
        <f>IF(ISNUMBER(I86),'Cover Page'!$D$32/1000000*'4 classification'!I86/'FX rate'!$C16,"")</f>
        <v/>
      </c>
      <c r="AM86" s="1521" t="str">
        <f>IF(ISNUMBER(J86),'Cover Page'!$D$32/1000000*'4 classification'!J86/'FX rate'!$C16,"")</f>
        <v/>
      </c>
      <c r="AN86" s="1208" t="str">
        <f>IF(ISNUMBER(K86),'Cover Page'!$D$32/1000000*'4 classification'!K86/'FX rate'!$C16,"")</f>
        <v/>
      </c>
      <c r="AO86" s="1522" t="str">
        <f>IF(ISNUMBER(L86),'Cover Page'!$D$32/1000000*'4 classification'!L86/'FX rate'!$C16,"")</f>
        <v/>
      </c>
      <c r="AP86" s="1521" t="str">
        <f>IF(ISNUMBER(M86),'Cover Page'!$D$32/1000000*'4 classification'!M86/'FX rate'!$C16,"")</f>
        <v/>
      </c>
      <c r="AQ86" s="1208" t="str">
        <f>IF(ISNUMBER(N86),'Cover Page'!$D$32/1000000*'4 classification'!N86/'FX rate'!$C16,"")</f>
        <v/>
      </c>
      <c r="AR86" s="1522" t="str">
        <f>IF(ISNUMBER(O86),'Cover Page'!$D$32/1000000*'4 classification'!O86/'FX rate'!$C16,"")</f>
        <v/>
      </c>
      <c r="AS86" s="1521" t="str">
        <f>IF(ISNUMBER(P86),'Cover Page'!$D$32/1000000*'4 classification'!P86/'FX rate'!$C16,"")</f>
        <v/>
      </c>
      <c r="AT86" s="1208" t="str">
        <f>IF(ISNUMBER(Q86),'Cover Page'!$D$32/1000000*'4 classification'!Q86/'FX rate'!$C16,"")</f>
        <v/>
      </c>
      <c r="AU86" s="1522" t="str">
        <f>IF(ISNUMBER(R86),'Cover Page'!$D$32/1000000*'4 classification'!R86/'FX rate'!$C16,"")</f>
        <v/>
      </c>
      <c r="AV86" s="1521" t="str">
        <f>IF(ISNUMBER(S86),'Cover Page'!$D$32/1000000*'4 classification'!S86/'FX rate'!$C16,"")</f>
        <v/>
      </c>
      <c r="AW86" s="1532" t="str">
        <f>IF(ISNUMBER(T86),'Cover Page'!$D$32/1000000*'4 classification'!T86/'FX rate'!$C16,"")</f>
        <v/>
      </c>
      <c r="AX86" s="1520">
        <f>IF(ISNUMBER(U86),'Cover Page'!$D$32/1000000*'4 classification'!U86/'FX rate'!$C16,"")</f>
        <v>0</v>
      </c>
      <c r="AY86" s="1519">
        <f>IF(ISNUMBER(V86),'Cover Page'!$D$32/1000000*'4 classification'!V86/'FX rate'!$C16,"")</f>
        <v>0</v>
      </c>
      <c r="AZ86" s="1206">
        <f>IF(ISNUMBER(W86),'Cover Page'!$D$32/1000000*'4 classification'!W86/'FX rate'!$C16,"")</f>
        <v>0</v>
      </c>
      <c r="BH86" s="1180">
        <v>2011</v>
      </c>
      <c r="BI86" s="1259" t="str">
        <f>IF(ISNUMBER(C86),'Cover Page'!$D$32/1000000*C86/'FX rate'!$C$21,"")</f>
        <v/>
      </c>
      <c r="BJ86" s="1503" t="str">
        <f>IF(ISNUMBER(D86),'Cover Page'!$D$32/1000000*D86/'FX rate'!$C$21,"")</f>
        <v/>
      </c>
      <c r="BK86" s="1262" t="str">
        <f>IF(ISNUMBER(E86),'Cover Page'!$D$32/1000000*E86/'FX rate'!$C$21,"")</f>
        <v/>
      </c>
      <c r="BL86" s="1504" t="str">
        <f>IF(ISNUMBER(F86),'Cover Page'!$D$32/1000000*F86/'FX rate'!$C$21,"")</f>
        <v/>
      </c>
      <c r="BM86" s="1503" t="str">
        <f>IF(ISNUMBER(G86),'Cover Page'!$D$32/1000000*G86/'FX rate'!$C$21,"")</f>
        <v/>
      </c>
      <c r="BN86" s="1262" t="str">
        <f>IF(ISNUMBER(H86),'Cover Page'!$D$32/1000000*H86/'FX rate'!$C$21,"")</f>
        <v/>
      </c>
      <c r="BO86" s="1504" t="str">
        <f>IF(ISNUMBER(I86),'Cover Page'!$D$32/1000000*I86/'FX rate'!$C$21,"")</f>
        <v/>
      </c>
      <c r="BP86" s="1503" t="str">
        <f>IF(ISNUMBER(J86),'Cover Page'!$D$32/1000000*J86/'FX rate'!$C$21,"")</f>
        <v/>
      </c>
      <c r="BQ86" s="1262" t="str">
        <f>IF(ISNUMBER(K86),'Cover Page'!$D$32/1000000*K86/'FX rate'!$C$21,"")</f>
        <v/>
      </c>
      <c r="BR86" s="1504" t="str">
        <f>IF(ISNUMBER(L86),'Cover Page'!$D$32/1000000*L86/'FX rate'!$C$21,"")</f>
        <v/>
      </c>
      <c r="BS86" s="1503" t="str">
        <f>IF(ISNUMBER(M86),'Cover Page'!$D$32/1000000*M86/'FX rate'!$C$21,"")</f>
        <v/>
      </c>
      <c r="BT86" s="1262" t="str">
        <f>IF(ISNUMBER(N86),'Cover Page'!$D$32/1000000*N86/'FX rate'!$C$21,"")</f>
        <v/>
      </c>
      <c r="BU86" s="1504" t="str">
        <f>IF(ISNUMBER(O86),'Cover Page'!$D$32/1000000*O86/'FX rate'!$C$21,"")</f>
        <v/>
      </c>
      <c r="BV86" s="1503" t="str">
        <f>IF(ISNUMBER(P86),'Cover Page'!$D$32/1000000*P86/'FX rate'!$C$21,"")</f>
        <v/>
      </c>
      <c r="BW86" s="1262" t="str">
        <f>IF(ISNUMBER(Q86),'Cover Page'!$D$32/1000000*Q86/'FX rate'!$C$21,"")</f>
        <v/>
      </c>
      <c r="BX86" s="1504" t="str">
        <f>IF(ISNUMBER(R86),'Cover Page'!$D$32/1000000*R86/'FX rate'!$C$21,"")</f>
        <v/>
      </c>
      <c r="BY86" s="1503" t="str">
        <f>IF(ISNUMBER(S86),'Cover Page'!$D$32/1000000*S86/'FX rate'!$C$21,"")</f>
        <v/>
      </c>
      <c r="BZ86" s="1500" t="str">
        <f>IF(ISNUMBER(T86),'Cover Page'!$D$32/1000000*T86/'FX rate'!$C$21,"")</f>
        <v/>
      </c>
      <c r="CA86" s="1502">
        <f>IF(ISNUMBER(U86),'Cover Page'!$D$32/1000000*U86/'FX rate'!$C$21,"")</f>
        <v>0</v>
      </c>
      <c r="CB86" s="1501">
        <f>IF(ISNUMBER(V86),'Cover Page'!$D$32/1000000*V86/'FX rate'!$C$21,"")</f>
        <v>0</v>
      </c>
      <c r="CC86" s="1260">
        <f>IF(ISNUMBER(W86),'Cover Page'!$D$32/1000000*W86/'FX rate'!$C$21,"")</f>
        <v>0</v>
      </c>
    </row>
    <row r="87" spans="1:81" s="2" customFormat="1" ht="14.25" x14ac:dyDescent="0.2">
      <c r="A87" s="6"/>
      <c r="B87" s="103">
        <v>2012</v>
      </c>
      <c r="C87" s="229"/>
      <c r="D87" s="155"/>
      <c r="E87" s="154"/>
      <c r="F87" s="225"/>
      <c r="G87" s="155"/>
      <c r="H87" s="154"/>
      <c r="I87" s="225"/>
      <c r="J87" s="155"/>
      <c r="K87" s="154"/>
      <c r="L87" s="225"/>
      <c r="M87" s="155"/>
      <c r="N87" s="154"/>
      <c r="O87" s="225"/>
      <c r="P87" s="155"/>
      <c r="Q87" s="154"/>
      <c r="R87" s="225"/>
      <c r="S87" s="155"/>
      <c r="T87" s="155"/>
      <c r="U87" s="720">
        <f t="shared" si="7"/>
        <v>0</v>
      </c>
      <c r="V87" s="729">
        <f t="shared" si="8"/>
        <v>0</v>
      </c>
      <c r="W87" s="706">
        <f t="shared" si="9"/>
        <v>0</v>
      </c>
      <c r="AE87" s="1106">
        <v>2012</v>
      </c>
      <c r="AF87" s="1205" t="str">
        <f>IF(ISNUMBER(C87),'Cover Page'!$D$32/1000000*'4 classification'!C87/'FX rate'!$C17,"")</f>
        <v/>
      </c>
      <c r="AG87" s="1521" t="str">
        <f>IF(ISNUMBER(D87),'Cover Page'!$D$32/1000000*'4 classification'!D87/'FX rate'!$C17,"")</f>
        <v/>
      </c>
      <c r="AH87" s="1208" t="str">
        <f>IF(ISNUMBER(E87),'Cover Page'!$D$32/1000000*'4 classification'!E87/'FX rate'!$C17,"")</f>
        <v/>
      </c>
      <c r="AI87" s="1522" t="str">
        <f>IF(ISNUMBER(F87),'Cover Page'!$D$32/1000000*'4 classification'!F87/'FX rate'!$C17,"")</f>
        <v/>
      </c>
      <c r="AJ87" s="1521" t="str">
        <f>IF(ISNUMBER(G87),'Cover Page'!$D$32/1000000*'4 classification'!G87/'FX rate'!$C17,"")</f>
        <v/>
      </c>
      <c r="AK87" s="1208" t="str">
        <f>IF(ISNUMBER(H87),'Cover Page'!$D$32/1000000*'4 classification'!H87/'FX rate'!$C17,"")</f>
        <v/>
      </c>
      <c r="AL87" s="1522" t="str">
        <f>IF(ISNUMBER(I87),'Cover Page'!$D$32/1000000*'4 classification'!I87/'FX rate'!$C17,"")</f>
        <v/>
      </c>
      <c r="AM87" s="1521" t="str">
        <f>IF(ISNUMBER(J87),'Cover Page'!$D$32/1000000*'4 classification'!J87/'FX rate'!$C17,"")</f>
        <v/>
      </c>
      <c r="AN87" s="1208" t="str">
        <f>IF(ISNUMBER(K87),'Cover Page'!$D$32/1000000*'4 classification'!K87/'FX rate'!$C17,"")</f>
        <v/>
      </c>
      <c r="AO87" s="1522" t="str">
        <f>IF(ISNUMBER(L87),'Cover Page'!$D$32/1000000*'4 classification'!L87/'FX rate'!$C17,"")</f>
        <v/>
      </c>
      <c r="AP87" s="1521" t="str">
        <f>IF(ISNUMBER(M87),'Cover Page'!$D$32/1000000*'4 classification'!M87/'FX rate'!$C17,"")</f>
        <v/>
      </c>
      <c r="AQ87" s="1208" t="str">
        <f>IF(ISNUMBER(N87),'Cover Page'!$D$32/1000000*'4 classification'!N87/'FX rate'!$C17,"")</f>
        <v/>
      </c>
      <c r="AR87" s="1522" t="str">
        <f>IF(ISNUMBER(O87),'Cover Page'!$D$32/1000000*'4 classification'!O87/'FX rate'!$C17,"")</f>
        <v/>
      </c>
      <c r="AS87" s="1521" t="str">
        <f>IF(ISNUMBER(P87),'Cover Page'!$D$32/1000000*'4 classification'!P87/'FX rate'!$C17,"")</f>
        <v/>
      </c>
      <c r="AT87" s="1208" t="str">
        <f>IF(ISNUMBER(Q87),'Cover Page'!$D$32/1000000*'4 classification'!Q87/'FX rate'!$C17,"")</f>
        <v/>
      </c>
      <c r="AU87" s="1522" t="str">
        <f>IF(ISNUMBER(R87),'Cover Page'!$D$32/1000000*'4 classification'!R87/'FX rate'!$C17,"")</f>
        <v/>
      </c>
      <c r="AV87" s="1521" t="str">
        <f>IF(ISNUMBER(S87),'Cover Page'!$D$32/1000000*'4 classification'!S87/'FX rate'!$C17,"")</f>
        <v/>
      </c>
      <c r="AW87" s="1532" t="str">
        <f>IF(ISNUMBER(T87),'Cover Page'!$D$32/1000000*'4 classification'!T87/'FX rate'!$C17,"")</f>
        <v/>
      </c>
      <c r="AX87" s="1520">
        <f>IF(ISNUMBER(U87),'Cover Page'!$D$32/1000000*'4 classification'!U87/'FX rate'!$C17,"")</f>
        <v>0</v>
      </c>
      <c r="AY87" s="1519">
        <f>IF(ISNUMBER(V87),'Cover Page'!$D$32/1000000*'4 classification'!V87/'FX rate'!$C17,"")</f>
        <v>0</v>
      </c>
      <c r="AZ87" s="1206">
        <f>IF(ISNUMBER(W87),'Cover Page'!$D$32/1000000*'4 classification'!W87/'FX rate'!$C17,"")</f>
        <v>0</v>
      </c>
      <c r="BH87" s="1180">
        <v>2012</v>
      </c>
      <c r="BI87" s="1259" t="str">
        <f>IF(ISNUMBER(C87),'Cover Page'!$D$32/1000000*C87/'FX rate'!$C$21,"")</f>
        <v/>
      </c>
      <c r="BJ87" s="1503" t="str">
        <f>IF(ISNUMBER(D87),'Cover Page'!$D$32/1000000*D87/'FX rate'!$C$21,"")</f>
        <v/>
      </c>
      <c r="BK87" s="1262" t="str">
        <f>IF(ISNUMBER(E87),'Cover Page'!$D$32/1000000*E87/'FX rate'!$C$21,"")</f>
        <v/>
      </c>
      <c r="BL87" s="1504" t="str">
        <f>IF(ISNUMBER(F87),'Cover Page'!$D$32/1000000*F87/'FX rate'!$C$21,"")</f>
        <v/>
      </c>
      <c r="BM87" s="1503" t="str">
        <f>IF(ISNUMBER(G87),'Cover Page'!$D$32/1000000*G87/'FX rate'!$C$21,"")</f>
        <v/>
      </c>
      <c r="BN87" s="1262" t="str">
        <f>IF(ISNUMBER(H87),'Cover Page'!$D$32/1000000*H87/'FX rate'!$C$21,"")</f>
        <v/>
      </c>
      <c r="BO87" s="1504" t="str">
        <f>IF(ISNUMBER(I87),'Cover Page'!$D$32/1000000*I87/'FX rate'!$C$21,"")</f>
        <v/>
      </c>
      <c r="BP87" s="1503" t="str">
        <f>IF(ISNUMBER(J87),'Cover Page'!$D$32/1000000*J87/'FX rate'!$C$21,"")</f>
        <v/>
      </c>
      <c r="BQ87" s="1262" t="str">
        <f>IF(ISNUMBER(K87),'Cover Page'!$D$32/1000000*K87/'FX rate'!$C$21,"")</f>
        <v/>
      </c>
      <c r="BR87" s="1504" t="str">
        <f>IF(ISNUMBER(L87),'Cover Page'!$D$32/1000000*L87/'FX rate'!$C$21,"")</f>
        <v/>
      </c>
      <c r="BS87" s="1503" t="str">
        <f>IF(ISNUMBER(M87),'Cover Page'!$D$32/1000000*M87/'FX rate'!$C$21,"")</f>
        <v/>
      </c>
      <c r="BT87" s="1262" t="str">
        <f>IF(ISNUMBER(N87),'Cover Page'!$D$32/1000000*N87/'FX rate'!$C$21,"")</f>
        <v/>
      </c>
      <c r="BU87" s="1504" t="str">
        <f>IF(ISNUMBER(O87),'Cover Page'!$D$32/1000000*O87/'FX rate'!$C$21,"")</f>
        <v/>
      </c>
      <c r="BV87" s="1503" t="str">
        <f>IF(ISNUMBER(P87),'Cover Page'!$D$32/1000000*P87/'FX rate'!$C$21,"")</f>
        <v/>
      </c>
      <c r="BW87" s="1262" t="str">
        <f>IF(ISNUMBER(Q87),'Cover Page'!$D$32/1000000*Q87/'FX rate'!$C$21,"")</f>
        <v/>
      </c>
      <c r="BX87" s="1504" t="str">
        <f>IF(ISNUMBER(R87),'Cover Page'!$D$32/1000000*R87/'FX rate'!$C$21,"")</f>
        <v/>
      </c>
      <c r="BY87" s="1503" t="str">
        <f>IF(ISNUMBER(S87),'Cover Page'!$D$32/1000000*S87/'FX rate'!$C$21,"")</f>
        <v/>
      </c>
      <c r="BZ87" s="1500" t="str">
        <f>IF(ISNUMBER(T87),'Cover Page'!$D$32/1000000*T87/'FX rate'!$C$21,"")</f>
        <v/>
      </c>
      <c r="CA87" s="1502">
        <f>IF(ISNUMBER(U87),'Cover Page'!$D$32/1000000*U87/'FX rate'!$C$21,"")</f>
        <v>0</v>
      </c>
      <c r="CB87" s="1501">
        <f>IF(ISNUMBER(V87),'Cover Page'!$D$32/1000000*V87/'FX rate'!$C$21,"")</f>
        <v>0</v>
      </c>
      <c r="CC87" s="1260">
        <f>IF(ISNUMBER(W87),'Cover Page'!$D$32/1000000*W87/'FX rate'!$C$21,"")</f>
        <v>0</v>
      </c>
    </row>
    <row r="88" spans="1:81" s="2" customFormat="1" ht="14.25" x14ac:dyDescent="0.2">
      <c r="A88" s="6"/>
      <c r="B88" s="103">
        <v>2013</v>
      </c>
      <c r="C88" s="229"/>
      <c r="D88" s="155"/>
      <c r="E88" s="154"/>
      <c r="F88" s="225"/>
      <c r="G88" s="155"/>
      <c r="H88" s="154"/>
      <c r="I88" s="225"/>
      <c r="J88" s="155"/>
      <c r="K88" s="154"/>
      <c r="L88" s="225"/>
      <c r="M88" s="155"/>
      <c r="N88" s="154"/>
      <c r="O88" s="225"/>
      <c r="P88" s="155"/>
      <c r="Q88" s="154"/>
      <c r="R88" s="225"/>
      <c r="S88" s="155"/>
      <c r="T88" s="155"/>
      <c r="U88" s="720">
        <f t="shared" si="7"/>
        <v>0</v>
      </c>
      <c r="V88" s="729">
        <f t="shared" si="8"/>
        <v>0</v>
      </c>
      <c r="W88" s="706">
        <f t="shared" si="9"/>
        <v>0</v>
      </c>
      <c r="AE88" s="1106">
        <v>2013</v>
      </c>
      <c r="AF88" s="1205" t="str">
        <f>IF(ISNUMBER(C88),'Cover Page'!$D$32/1000000*'4 classification'!C88/'FX rate'!$C18,"")</f>
        <v/>
      </c>
      <c r="AG88" s="1521" t="str">
        <f>IF(ISNUMBER(D88),'Cover Page'!$D$32/1000000*'4 classification'!D88/'FX rate'!$C18,"")</f>
        <v/>
      </c>
      <c r="AH88" s="1208" t="str">
        <f>IF(ISNUMBER(E88),'Cover Page'!$D$32/1000000*'4 classification'!E88/'FX rate'!$C18,"")</f>
        <v/>
      </c>
      <c r="AI88" s="1522" t="str">
        <f>IF(ISNUMBER(F88),'Cover Page'!$D$32/1000000*'4 classification'!F88/'FX rate'!$C18,"")</f>
        <v/>
      </c>
      <c r="AJ88" s="1521" t="str">
        <f>IF(ISNUMBER(G88),'Cover Page'!$D$32/1000000*'4 classification'!G88/'FX rate'!$C18,"")</f>
        <v/>
      </c>
      <c r="AK88" s="1208" t="str">
        <f>IF(ISNUMBER(H88),'Cover Page'!$D$32/1000000*'4 classification'!H88/'FX rate'!$C18,"")</f>
        <v/>
      </c>
      <c r="AL88" s="1522" t="str">
        <f>IF(ISNUMBER(I88),'Cover Page'!$D$32/1000000*'4 classification'!I88/'FX rate'!$C18,"")</f>
        <v/>
      </c>
      <c r="AM88" s="1521" t="str">
        <f>IF(ISNUMBER(J88),'Cover Page'!$D$32/1000000*'4 classification'!J88/'FX rate'!$C18,"")</f>
        <v/>
      </c>
      <c r="AN88" s="1208" t="str">
        <f>IF(ISNUMBER(K88),'Cover Page'!$D$32/1000000*'4 classification'!K88/'FX rate'!$C18,"")</f>
        <v/>
      </c>
      <c r="AO88" s="1522" t="str">
        <f>IF(ISNUMBER(L88),'Cover Page'!$D$32/1000000*'4 classification'!L88/'FX rate'!$C18,"")</f>
        <v/>
      </c>
      <c r="AP88" s="1521" t="str">
        <f>IF(ISNUMBER(M88),'Cover Page'!$D$32/1000000*'4 classification'!M88/'FX rate'!$C18,"")</f>
        <v/>
      </c>
      <c r="AQ88" s="1208" t="str">
        <f>IF(ISNUMBER(N88),'Cover Page'!$D$32/1000000*'4 classification'!N88/'FX rate'!$C18,"")</f>
        <v/>
      </c>
      <c r="AR88" s="1522" t="str">
        <f>IF(ISNUMBER(O88),'Cover Page'!$D$32/1000000*'4 classification'!O88/'FX rate'!$C18,"")</f>
        <v/>
      </c>
      <c r="AS88" s="1521" t="str">
        <f>IF(ISNUMBER(P88),'Cover Page'!$D$32/1000000*'4 classification'!P88/'FX rate'!$C18,"")</f>
        <v/>
      </c>
      <c r="AT88" s="1208" t="str">
        <f>IF(ISNUMBER(Q88),'Cover Page'!$D$32/1000000*'4 classification'!Q88/'FX rate'!$C18,"")</f>
        <v/>
      </c>
      <c r="AU88" s="1522" t="str">
        <f>IF(ISNUMBER(R88),'Cover Page'!$D$32/1000000*'4 classification'!R88/'FX rate'!$C18,"")</f>
        <v/>
      </c>
      <c r="AV88" s="1521" t="str">
        <f>IF(ISNUMBER(S88),'Cover Page'!$D$32/1000000*'4 classification'!S88/'FX rate'!$C18,"")</f>
        <v/>
      </c>
      <c r="AW88" s="1532" t="str">
        <f>IF(ISNUMBER(T88),'Cover Page'!$D$32/1000000*'4 classification'!T88/'FX rate'!$C18,"")</f>
        <v/>
      </c>
      <c r="AX88" s="1520">
        <f>IF(ISNUMBER(U88),'Cover Page'!$D$32/1000000*'4 classification'!U88/'FX rate'!$C18,"")</f>
        <v>0</v>
      </c>
      <c r="AY88" s="1519">
        <f>IF(ISNUMBER(V88),'Cover Page'!$D$32/1000000*'4 classification'!V88/'FX rate'!$C18,"")</f>
        <v>0</v>
      </c>
      <c r="AZ88" s="1206">
        <f>IF(ISNUMBER(W88),'Cover Page'!$D$32/1000000*'4 classification'!W88/'FX rate'!$C18,"")</f>
        <v>0</v>
      </c>
      <c r="BH88" s="1180">
        <v>2013</v>
      </c>
      <c r="BI88" s="1259" t="str">
        <f>IF(ISNUMBER(C88),'Cover Page'!$D$32/1000000*C88/'FX rate'!$C$21,"")</f>
        <v/>
      </c>
      <c r="BJ88" s="1503" t="str">
        <f>IF(ISNUMBER(D88),'Cover Page'!$D$32/1000000*D88/'FX rate'!$C$21,"")</f>
        <v/>
      </c>
      <c r="BK88" s="1262" t="str">
        <f>IF(ISNUMBER(E88),'Cover Page'!$D$32/1000000*E88/'FX rate'!$C$21,"")</f>
        <v/>
      </c>
      <c r="BL88" s="1504" t="str">
        <f>IF(ISNUMBER(F88),'Cover Page'!$D$32/1000000*F88/'FX rate'!$C$21,"")</f>
        <v/>
      </c>
      <c r="BM88" s="1503" t="str">
        <f>IF(ISNUMBER(G88),'Cover Page'!$D$32/1000000*G88/'FX rate'!$C$21,"")</f>
        <v/>
      </c>
      <c r="BN88" s="1262" t="str">
        <f>IF(ISNUMBER(H88),'Cover Page'!$D$32/1000000*H88/'FX rate'!$C$21,"")</f>
        <v/>
      </c>
      <c r="BO88" s="1504" t="str">
        <f>IF(ISNUMBER(I88),'Cover Page'!$D$32/1000000*I88/'FX rate'!$C$21,"")</f>
        <v/>
      </c>
      <c r="BP88" s="1503" t="str">
        <f>IF(ISNUMBER(J88),'Cover Page'!$D$32/1000000*J88/'FX rate'!$C$21,"")</f>
        <v/>
      </c>
      <c r="BQ88" s="1262" t="str">
        <f>IF(ISNUMBER(K88),'Cover Page'!$D$32/1000000*K88/'FX rate'!$C$21,"")</f>
        <v/>
      </c>
      <c r="BR88" s="1504" t="str">
        <f>IF(ISNUMBER(L88),'Cover Page'!$D$32/1000000*L88/'FX rate'!$C$21,"")</f>
        <v/>
      </c>
      <c r="BS88" s="1503" t="str">
        <f>IF(ISNUMBER(M88),'Cover Page'!$D$32/1000000*M88/'FX rate'!$C$21,"")</f>
        <v/>
      </c>
      <c r="BT88" s="1262" t="str">
        <f>IF(ISNUMBER(N88),'Cover Page'!$D$32/1000000*N88/'FX rate'!$C$21,"")</f>
        <v/>
      </c>
      <c r="BU88" s="1504" t="str">
        <f>IF(ISNUMBER(O88),'Cover Page'!$D$32/1000000*O88/'FX rate'!$C$21,"")</f>
        <v/>
      </c>
      <c r="BV88" s="1503" t="str">
        <f>IF(ISNUMBER(P88),'Cover Page'!$D$32/1000000*P88/'FX rate'!$C$21,"")</f>
        <v/>
      </c>
      <c r="BW88" s="1262" t="str">
        <f>IF(ISNUMBER(Q88),'Cover Page'!$D$32/1000000*Q88/'FX rate'!$C$21,"")</f>
        <v/>
      </c>
      <c r="BX88" s="1504" t="str">
        <f>IF(ISNUMBER(R88),'Cover Page'!$D$32/1000000*R88/'FX rate'!$C$21,"")</f>
        <v/>
      </c>
      <c r="BY88" s="1503" t="str">
        <f>IF(ISNUMBER(S88),'Cover Page'!$D$32/1000000*S88/'FX rate'!$C$21,"")</f>
        <v/>
      </c>
      <c r="BZ88" s="1500" t="str">
        <f>IF(ISNUMBER(T88),'Cover Page'!$D$32/1000000*T88/'FX rate'!$C$21,"")</f>
        <v/>
      </c>
      <c r="CA88" s="1502">
        <f>IF(ISNUMBER(U88),'Cover Page'!$D$32/1000000*U88/'FX rate'!$C$21,"")</f>
        <v>0</v>
      </c>
      <c r="CB88" s="1501">
        <f>IF(ISNUMBER(V88),'Cover Page'!$D$32/1000000*V88/'FX rate'!$C$21,"")</f>
        <v>0</v>
      </c>
      <c r="CC88" s="1260">
        <f>IF(ISNUMBER(W88),'Cover Page'!$D$32/1000000*W88/'FX rate'!$C$21,"")</f>
        <v>0</v>
      </c>
    </row>
    <row r="89" spans="1:81" s="20" customFormat="1" ht="14.25" x14ac:dyDescent="0.2">
      <c r="A89" s="24"/>
      <c r="B89" s="59">
        <v>2014</v>
      </c>
      <c r="C89" s="232"/>
      <c r="D89" s="157"/>
      <c r="E89" s="156"/>
      <c r="F89" s="226"/>
      <c r="G89" s="157"/>
      <c r="H89" s="156"/>
      <c r="I89" s="226"/>
      <c r="J89" s="157"/>
      <c r="K89" s="156"/>
      <c r="L89" s="226"/>
      <c r="M89" s="157"/>
      <c r="N89" s="156"/>
      <c r="O89" s="226"/>
      <c r="P89" s="157"/>
      <c r="Q89" s="156"/>
      <c r="R89" s="226"/>
      <c r="S89" s="157"/>
      <c r="T89" s="157"/>
      <c r="U89" s="720">
        <f t="shared" si="7"/>
        <v>0</v>
      </c>
      <c r="V89" s="729">
        <f t="shared" si="8"/>
        <v>0</v>
      </c>
      <c r="W89" s="706">
        <f t="shared" si="9"/>
        <v>0</v>
      </c>
      <c r="AE89" s="1106">
        <v>2014</v>
      </c>
      <c r="AF89" s="1205" t="str">
        <f>IF(ISNUMBER(C89),'Cover Page'!$D$32/1000000*'4 classification'!C89/'FX rate'!$C19,"")</f>
        <v/>
      </c>
      <c r="AG89" s="1521" t="str">
        <f>IF(ISNUMBER(D89),'Cover Page'!$D$32/1000000*'4 classification'!D89/'FX rate'!$C19,"")</f>
        <v/>
      </c>
      <c r="AH89" s="1208" t="str">
        <f>IF(ISNUMBER(E89),'Cover Page'!$D$32/1000000*'4 classification'!E89/'FX rate'!$C19,"")</f>
        <v/>
      </c>
      <c r="AI89" s="1522" t="str">
        <f>IF(ISNUMBER(F89),'Cover Page'!$D$32/1000000*'4 classification'!F89/'FX rate'!$C19,"")</f>
        <v/>
      </c>
      <c r="AJ89" s="1521" t="str">
        <f>IF(ISNUMBER(G89),'Cover Page'!$D$32/1000000*'4 classification'!G89/'FX rate'!$C19,"")</f>
        <v/>
      </c>
      <c r="AK89" s="1208" t="str">
        <f>IF(ISNUMBER(H89),'Cover Page'!$D$32/1000000*'4 classification'!H89/'FX rate'!$C19,"")</f>
        <v/>
      </c>
      <c r="AL89" s="1522" t="str">
        <f>IF(ISNUMBER(I89),'Cover Page'!$D$32/1000000*'4 classification'!I89/'FX rate'!$C19,"")</f>
        <v/>
      </c>
      <c r="AM89" s="1521" t="str">
        <f>IF(ISNUMBER(J89),'Cover Page'!$D$32/1000000*'4 classification'!J89/'FX rate'!$C19,"")</f>
        <v/>
      </c>
      <c r="AN89" s="1208" t="str">
        <f>IF(ISNUMBER(K89),'Cover Page'!$D$32/1000000*'4 classification'!K89/'FX rate'!$C19,"")</f>
        <v/>
      </c>
      <c r="AO89" s="1522" t="str">
        <f>IF(ISNUMBER(L89),'Cover Page'!$D$32/1000000*'4 classification'!L89/'FX rate'!$C19,"")</f>
        <v/>
      </c>
      <c r="AP89" s="1521" t="str">
        <f>IF(ISNUMBER(M89),'Cover Page'!$D$32/1000000*'4 classification'!M89/'FX rate'!$C19,"")</f>
        <v/>
      </c>
      <c r="AQ89" s="1208" t="str">
        <f>IF(ISNUMBER(N89),'Cover Page'!$D$32/1000000*'4 classification'!N89/'FX rate'!$C19,"")</f>
        <v/>
      </c>
      <c r="AR89" s="1522" t="str">
        <f>IF(ISNUMBER(O89),'Cover Page'!$D$32/1000000*'4 classification'!O89/'FX rate'!$C19,"")</f>
        <v/>
      </c>
      <c r="AS89" s="1521" t="str">
        <f>IF(ISNUMBER(P89),'Cover Page'!$D$32/1000000*'4 classification'!P89/'FX rate'!$C19,"")</f>
        <v/>
      </c>
      <c r="AT89" s="1208" t="str">
        <f>IF(ISNUMBER(Q89),'Cover Page'!$D$32/1000000*'4 classification'!Q89/'FX rate'!$C19,"")</f>
        <v/>
      </c>
      <c r="AU89" s="1522" t="str">
        <f>IF(ISNUMBER(R89),'Cover Page'!$D$32/1000000*'4 classification'!R89/'FX rate'!$C19,"")</f>
        <v/>
      </c>
      <c r="AV89" s="1521" t="str">
        <f>IF(ISNUMBER(S89),'Cover Page'!$D$32/1000000*'4 classification'!S89/'FX rate'!$C19,"")</f>
        <v/>
      </c>
      <c r="AW89" s="1532" t="str">
        <f>IF(ISNUMBER(T89),'Cover Page'!$D$32/1000000*'4 classification'!T89/'FX rate'!$C19,"")</f>
        <v/>
      </c>
      <c r="AX89" s="1520">
        <f>IF(ISNUMBER(U89),'Cover Page'!$D$32/1000000*'4 classification'!U89/'FX rate'!$C19,"")</f>
        <v>0</v>
      </c>
      <c r="AY89" s="1519">
        <f>IF(ISNUMBER(V89),'Cover Page'!$D$32/1000000*'4 classification'!V89/'FX rate'!$C19,"")</f>
        <v>0</v>
      </c>
      <c r="AZ89" s="1206">
        <f>IF(ISNUMBER(W89),'Cover Page'!$D$32/1000000*'4 classification'!W89/'FX rate'!$C19,"")</f>
        <v>0</v>
      </c>
      <c r="BH89" s="1180">
        <v>2014</v>
      </c>
      <c r="BI89" s="1259" t="str">
        <f>IF(ISNUMBER(C89),'Cover Page'!$D$32/1000000*C89/'FX rate'!$C$21,"")</f>
        <v/>
      </c>
      <c r="BJ89" s="1503" t="str">
        <f>IF(ISNUMBER(D89),'Cover Page'!$D$32/1000000*D89/'FX rate'!$C$21,"")</f>
        <v/>
      </c>
      <c r="BK89" s="1262" t="str">
        <f>IF(ISNUMBER(E89),'Cover Page'!$D$32/1000000*E89/'FX rate'!$C$21,"")</f>
        <v/>
      </c>
      <c r="BL89" s="1504" t="str">
        <f>IF(ISNUMBER(F89),'Cover Page'!$D$32/1000000*F89/'FX rate'!$C$21,"")</f>
        <v/>
      </c>
      <c r="BM89" s="1503" t="str">
        <f>IF(ISNUMBER(G89),'Cover Page'!$D$32/1000000*G89/'FX rate'!$C$21,"")</f>
        <v/>
      </c>
      <c r="BN89" s="1262" t="str">
        <f>IF(ISNUMBER(H89),'Cover Page'!$D$32/1000000*H89/'FX rate'!$C$21,"")</f>
        <v/>
      </c>
      <c r="BO89" s="1504" t="str">
        <f>IF(ISNUMBER(I89),'Cover Page'!$D$32/1000000*I89/'FX rate'!$C$21,"")</f>
        <v/>
      </c>
      <c r="BP89" s="1503" t="str">
        <f>IF(ISNUMBER(J89),'Cover Page'!$D$32/1000000*J89/'FX rate'!$C$21,"")</f>
        <v/>
      </c>
      <c r="BQ89" s="1262" t="str">
        <f>IF(ISNUMBER(K89),'Cover Page'!$D$32/1000000*K89/'FX rate'!$C$21,"")</f>
        <v/>
      </c>
      <c r="BR89" s="1504" t="str">
        <f>IF(ISNUMBER(L89),'Cover Page'!$D$32/1000000*L89/'FX rate'!$C$21,"")</f>
        <v/>
      </c>
      <c r="BS89" s="1503" t="str">
        <f>IF(ISNUMBER(M89),'Cover Page'!$D$32/1000000*M89/'FX rate'!$C$21,"")</f>
        <v/>
      </c>
      <c r="BT89" s="1262" t="str">
        <f>IF(ISNUMBER(N89),'Cover Page'!$D$32/1000000*N89/'FX rate'!$C$21,"")</f>
        <v/>
      </c>
      <c r="BU89" s="1504" t="str">
        <f>IF(ISNUMBER(O89),'Cover Page'!$D$32/1000000*O89/'FX rate'!$C$21,"")</f>
        <v/>
      </c>
      <c r="BV89" s="1503" t="str">
        <f>IF(ISNUMBER(P89),'Cover Page'!$D$32/1000000*P89/'FX rate'!$C$21,"")</f>
        <v/>
      </c>
      <c r="BW89" s="1262" t="str">
        <f>IF(ISNUMBER(Q89),'Cover Page'!$D$32/1000000*Q89/'FX rate'!$C$21,"")</f>
        <v/>
      </c>
      <c r="BX89" s="1504" t="str">
        <f>IF(ISNUMBER(R89),'Cover Page'!$D$32/1000000*R89/'FX rate'!$C$21,"")</f>
        <v/>
      </c>
      <c r="BY89" s="1503" t="str">
        <f>IF(ISNUMBER(S89),'Cover Page'!$D$32/1000000*S89/'FX rate'!$C$21,"")</f>
        <v/>
      </c>
      <c r="BZ89" s="1500" t="str">
        <f>IF(ISNUMBER(T89),'Cover Page'!$D$32/1000000*T89/'FX rate'!$C$21,"")</f>
        <v/>
      </c>
      <c r="CA89" s="1502">
        <f>IF(ISNUMBER(U89),'Cover Page'!$D$32/1000000*U89/'FX rate'!$C$21,"")</f>
        <v>0</v>
      </c>
      <c r="CB89" s="1501">
        <f>IF(ISNUMBER(V89),'Cover Page'!$D$32/1000000*V89/'FX rate'!$C$21,"")</f>
        <v>0</v>
      </c>
      <c r="CC89" s="1260">
        <f>IF(ISNUMBER(W89),'Cover Page'!$D$32/1000000*W89/'FX rate'!$C$21,"")</f>
        <v>0</v>
      </c>
    </row>
    <row r="90" spans="1:81" s="20" customFormat="1" ht="14.25" x14ac:dyDescent="0.2">
      <c r="A90" s="24"/>
      <c r="B90" s="103">
        <v>2015</v>
      </c>
      <c r="C90" s="229"/>
      <c r="D90" s="155"/>
      <c r="E90" s="154"/>
      <c r="F90" s="225"/>
      <c r="G90" s="155"/>
      <c r="H90" s="154"/>
      <c r="I90" s="225"/>
      <c r="J90" s="155"/>
      <c r="K90" s="154"/>
      <c r="L90" s="225"/>
      <c r="M90" s="155"/>
      <c r="N90" s="154"/>
      <c r="O90" s="225"/>
      <c r="P90" s="155"/>
      <c r="Q90" s="154"/>
      <c r="R90" s="225"/>
      <c r="S90" s="155"/>
      <c r="T90" s="155"/>
      <c r="U90" s="721">
        <f t="shared" si="7"/>
        <v>0</v>
      </c>
      <c r="V90" s="728">
        <f t="shared" si="8"/>
        <v>0</v>
      </c>
      <c r="W90" s="707">
        <f t="shared" si="9"/>
        <v>0</v>
      </c>
      <c r="AE90" s="1106">
        <v>2015</v>
      </c>
      <c r="AF90" s="1205" t="str">
        <f>IF(ISNUMBER(C90),'Cover Page'!$D$32/1000000*'4 classification'!C90/'FX rate'!$C20,"")</f>
        <v/>
      </c>
      <c r="AG90" s="1521" t="str">
        <f>IF(ISNUMBER(D90),'Cover Page'!$D$32/1000000*'4 classification'!D90/'FX rate'!$C20,"")</f>
        <v/>
      </c>
      <c r="AH90" s="1208" t="str">
        <f>IF(ISNUMBER(E90),'Cover Page'!$D$32/1000000*'4 classification'!E90/'FX rate'!$C20,"")</f>
        <v/>
      </c>
      <c r="AI90" s="1522" t="str">
        <f>IF(ISNUMBER(F90),'Cover Page'!$D$32/1000000*'4 classification'!F90/'FX rate'!$C20,"")</f>
        <v/>
      </c>
      <c r="AJ90" s="1521" t="str">
        <f>IF(ISNUMBER(G90),'Cover Page'!$D$32/1000000*'4 classification'!G90/'FX rate'!$C20,"")</f>
        <v/>
      </c>
      <c r="AK90" s="1208" t="str">
        <f>IF(ISNUMBER(H90),'Cover Page'!$D$32/1000000*'4 classification'!H90/'FX rate'!$C20,"")</f>
        <v/>
      </c>
      <c r="AL90" s="1522" t="str">
        <f>IF(ISNUMBER(I90),'Cover Page'!$D$32/1000000*'4 classification'!I90/'FX rate'!$C20,"")</f>
        <v/>
      </c>
      <c r="AM90" s="1521" t="str">
        <f>IF(ISNUMBER(J90),'Cover Page'!$D$32/1000000*'4 classification'!J90/'FX rate'!$C20,"")</f>
        <v/>
      </c>
      <c r="AN90" s="1208" t="str">
        <f>IF(ISNUMBER(K90),'Cover Page'!$D$32/1000000*'4 classification'!K90/'FX rate'!$C20,"")</f>
        <v/>
      </c>
      <c r="AO90" s="1522" t="str">
        <f>IF(ISNUMBER(L90),'Cover Page'!$D$32/1000000*'4 classification'!L90/'FX rate'!$C20,"")</f>
        <v/>
      </c>
      <c r="AP90" s="1521" t="str">
        <f>IF(ISNUMBER(M90),'Cover Page'!$D$32/1000000*'4 classification'!M90/'FX rate'!$C20,"")</f>
        <v/>
      </c>
      <c r="AQ90" s="1208" t="str">
        <f>IF(ISNUMBER(N90),'Cover Page'!$D$32/1000000*'4 classification'!N90/'FX rate'!$C20,"")</f>
        <v/>
      </c>
      <c r="AR90" s="1522" t="str">
        <f>IF(ISNUMBER(O90),'Cover Page'!$D$32/1000000*'4 classification'!O90/'FX rate'!$C20,"")</f>
        <v/>
      </c>
      <c r="AS90" s="1521" t="str">
        <f>IF(ISNUMBER(P90),'Cover Page'!$D$32/1000000*'4 classification'!P90/'FX rate'!$C20,"")</f>
        <v/>
      </c>
      <c r="AT90" s="1208" t="str">
        <f>IF(ISNUMBER(Q90),'Cover Page'!$D$32/1000000*'4 classification'!Q90/'FX rate'!$C20,"")</f>
        <v/>
      </c>
      <c r="AU90" s="1522" t="str">
        <f>IF(ISNUMBER(R90),'Cover Page'!$D$32/1000000*'4 classification'!R90/'FX rate'!$C20,"")</f>
        <v/>
      </c>
      <c r="AV90" s="1521" t="str">
        <f>IF(ISNUMBER(S90),'Cover Page'!$D$32/1000000*'4 classification'!S90/'FX rate'!$C20,"")</f>
        <v/>
      </c>
      <c r="AW90" s="1532" t="str">
        <f>IF(ISNUMBER(T90),'Cover Page'!$D$32/1000000*'4 classification'!T90/'FX rate'!$C20,"")</f>
        <v/>
      </c>
      <c r="AX90" s="1520">
        <f>IF(ISNUMBER(U90),'Cover Page'!$D$32/1000000*'4 classification'!U90/'FX rate'!$C20,"")</f>
        <v>0</v>
      </c>
      <c r="AY90" s="1519">
        <f>IF(ISNUMBER(V90),'Cover Page'!$D$32/1000000*'4 classification'!V90/'FX rate'!$C20,"")</f>
        <v>0</v>
      </c>
      <c r="AZ90" s="1206">
        <f>IF(ISNUMBER(W90),'Cover Page'!$D$32/1000000*'4 classification'!W90/'FX rate'!$C20,"")</f>
        <v>0</v>
      </c>
      <c r="BH90" s="1180">
        <v>2015</v>
      </c>
      <c r="BI90" s="1259" t="str">
        <f>IF(ISNUMBER(C90),'Cover Page'!$D$32/1000000*C90/'FX rate'!$C$21,"")</f>
        <v/>
      </c>
      <c r="BJ90" s="1503" t="str">
        <f>IF(ISNUMBER(D90),'Cover Page'!$D$32/1000000*D90/'FX rate'!$C$21,"")</f>
        <v/>
      </c>
      <c r="BK90" s="1262" t="str">
        <f>IF(ISNUMBER(E90),'Cover Page'!$D$32/1000000*E90/'FX rate'!$C$21,"")</f>
        <v/>
      </c>
      <c r="BL90" s="1504" t="str">
        <f>IF(ISNUMBER(F90),'Cover Page'!$D$32/1000000*F90/'FX rate'!$C$21,"")</f>
        <v/>
      </c>
      <c r="BM90" s="1503" t="str">
        <f>IF(ISNUMBER(G90),'Cover Page'!$D$32/1000000*G90/'FX rate'!$C$21,"")</f>
        <v/>
      </c>
      <c r="BN90" s="1262" t="str">
        <f>IF(ISNUMBER(H90),'Cover Page'!$D$32/1000000*H90/'FX rate'!$C$21,"")</f>
        <v/>
      </c>
      <c r="BO90" s="1504" t="str">
        <f>IF(ISNUMBER(I90),'Cover Page'!$D$32/1000000*I90/'FX rate'!$C$21,"")</f>
        <v/>
      </c>
      <c r="BP90" s="1503" t="str">
        <f>IF(ISNUMBER(J90),'Cover Page'!$D$32/1000000*J90/'FX rate'!$C$21,"")</f>
        <v/>
      </c>
      <c r="BQ90" s="1262" t="str">
        <f>IF(ISNUMBER(K90),'Cover Page'!$D$32/1000000*K90/'FX rate'!$C$21,"")</f>
        <v/>
      </c>
      <c r="BR90" s="1504" t="str">
        <f>IF(ISNUMBER(L90),'Cover Page'!$D$32/1000000*L90/'FX rate'!$C$21,"")</f>
        <v/>
      </c>
      <c r="BS90" s="1503" t="str">
        <f>IF(ISNUMBER(M90),'Cover Page'!$D$32/1000000*M90/'FX rate'!$C$21,"")</f>
        <v/>
      </c>
      <c r="BT90" s="1262" t="str">
        <f>IF(ISNUMBER(N90),'Cover Page'!$D$32/1000000*N90/'FX rate'!$C$21,"")</f>
        <v/>
      </c>
      <c r="BU90" s="1504" t="str">
        <f>IF(ISNUMBER(O90),'Cover Page'!$D$32/1000000*O90/'FX rate'!$C$21,"")</f>
        <v/>
      </c>
      <c r="BV90" s="1503" t="str">
        <f>IF(ISNUMBER(P90),'Cover Page'!$D$32/1000000*P90/'FX rate'!$C$21,"")</f>
        <v/>
      </c>
      <c r="BW90" s="1262" t="str">
        <f>IF(ISNUMBER(Q90),'Cover Page'!$D$32/1000000*Q90/'FX rate'!$C$21,"")</f>
        <v/>
      </c>
      <c r="BX90" s="1504" t="str">
        <f>IF(ISNUMBER(R90),'Cover Page'!$D$32/1000000*R90/'FX rate'!$C$21,"")</f>
        <v/>
      </c>
      <c r="BY90" s="1503" t="str">
        <f>IF(ISNUMBER(S90),'Cover Page'!$D$32/1000000*S90/'FX rate'!$C$21,"")</f>
        <v/>
      </c>
      <c r="BZ90" s="1500" t="str">
        <f>IF(ISNUMBER(T90),'Cover Page'!$D$32/1000000*T90/'FX rate'!$C$21,"")</f>
        <v/>
      </c>
      <c r="CA90" s="1502">
        <f>IF(ISNUMBER(U90),'Cover Page'!$D$32/1000000*U90/'FX rate'!$C$21,"")</f>
        <v>0</v>
      </c>
      <c r="CB90" s="1501">
        <f>IF(ISNUMBER(V90),'Cover Page'!$D$32/1000000*V90/'FX rate'!$C$21,"")</f>
        <v>0</v>
      </c>
      <c r="CC90" s="1260">
        <f>IF(ISNUMBER(W90),'Cover Page'!$D$32/1000000*W90/'FX rate'!$C$21,"")</f>
        <v>0</v>
      </c>
    </row>
    <row r="91" spans="1:81" s="20" customFormat="1" ht="14.25" x14ac:dyDescent="0.2">
      <c r="A91" s="24"/>
      <c r="B91" s="187">
        <v>2016</v>
      </c>
      <c r="C91" s="971"/>
      <c r="D91" s="974"/>
      <c r="E91" s="875"/>
      <c r="F91" s="975"/>
      <c r="G91" s="974"/>
      <c r="H91" s="875"/>
      <c r="I91" s="975"/>
      <c r="J91" s="974"/>
      <c r="K91" s="875"/>
      <c r="L91" s="975"/>
      <c r="M91" s="974"/>
      <c r="N91" s="875"/>
      <c r="O91" s="975"/>
      <c r="P91" s="974"/>
      <c r="Q91" s="875"/>
      <c r="R91" s="975"/>
      <c r="S91" s="974"/>
      <c r="T91" s="974"/>
      <c r="U91" s="730">
        <f>C91+F91+I91+L91+O91+R91</f>
        <v>0</v>
      </c>
      <c r="V91" s="731">
        <f>D91+G91+J91+M91+P91+S91</f>
        <v>0</v>
      </c>
      <c r="W91" s="732">
        <f>E91+H91+K91+N91+Q91+T91</f>
        <v>0</v>
      </c>
      <c r="AE91" s="1222">
        <v>2016</v>
      </c>
      <c r="AF91" s="1230" t="str">
        <f>IF(ISNUMBER(C91),'Cover Page'!$D$32/1000000*'4 classification'!C91/'FX rate'!$C21,"")</f>
        <v/>
      </c>
      <c r="AG91" s="1523" t="str">
        <f>IF(ISNUMBER(D91),'Cover Page'!$D$32/1000000*'4 classification'!D91/'FX rate'!$C21,"")</f>
        <v/>
      </c>
      <c r="AH91" s="1299" t="str">
        <f>IF(ISNUMBER(E91),'Cover Page'!$D$32/1000000*'4 classification'!E91/'FX rate'!$C21,"")</f>
        <v/>
      </c>
      <c r="AI91" s="1223" t="str">
        <f>IF(ISNUMBER(F91),'Cover Page'!$D$32/1000000*'4 classification'!F91/'FX rate'!$C21,"")</f>
        <v/>
      </c>
      <c r="AJ91" s="1523" t="str">
        <f>IF(ISNUMBER(G91),'Cover Page'!$D$32/1000000*'4 classification'!G91/'FX rate'!$C21,"")</f>
        <v/>
      </c>
      <c r="AK91" s="1299" t="str">
        <f>IF(ISNUMBER(H91),'Cover Page'!$D$32/1000000*'4 classification'!H91/'FX rate'!$C21,"")</f>
        <v/>
      </c>
      <c r="AL91" s="1223" t="str">
        <f>IF(ISNUMBER(I91),'Cover Page'!$D$32/1000000*'4 classification'!I91/'FX rate'!$C21,"")</f>
        <v/>
      </c>
      <c r="AM91" s="1523" t="str">
        <f>IF(ISNUMBER(J91),'Cover Page'!$D$32/1000000*'4 classification'!J91/'FX rate'!$C21,"")</f>
        <v/>
      </c>
      <c r="AN91" s="1299" t="str">
        <f>IF(ISNUMBER(K91),'Cover Page'!$D$32/1000000*'4 classification'!K91/'FX rate'!$C21,"")</f>
        <v/>
      </c>
      <c r="AO91" s="1223" t="str">
        <f>IF(ISNUMBER(L91),'Cover Page'!$D$32/1000000*'4 classification'!L91/'FX rate'!$C21,"")</f>
        <v/>
      </c>
      <c r="AP91" s="1523" t="str">
        <f>IF(ISNUMBER(M91),'Cover Page'!$D$32/1000000*'4 classification'!M91/'FX rate'!$C21,"")</f>
        <v/>
      </c>
      <c r="AQ91" s="1299" t="str">
        <f>IF(ISNUMBER(N91),'Cover Page'!$D$32/1000000*'4 classification'!N91/'FX rate'!$C21,"")</f>
        <v/>
      </c>
      <c r="AR91" s="1223" t="str">
        <f>IF(ISNUMBER(O91),'Cover Page'!$D$32/1000000*'4 classification'!O91/'FX rate'!$C21,"")</f>
        <v/>
      </c>
      <c r="AS91" s="1523" t="str">
        <f>IF(ISNUMBER(P91),'Cover Page'!$D$32/1000000*'4 classification'!P91/'FX rate'!$C21,"")</f>
        <v/>
      </c>
      <c r="AT91" s="1299" t="str">
        <f>IF(ISNUMBER(Q91),'Cover Page'!$D$32/1000000*'4 classification'!Q91/'FX rate'!$C21,"")</f>
        <v/>
      </c>
      <c r="AU91" s="1223" t="str">
        <f>IF(ISNUMBER(R91),'Cover Page'!$D$32/1000000*'4 classification'!R91/'FX rate'!$C21,"")</f>
        <v/>
      </c>
      <c r="AV91" s="1523" t="str">
        <f>IF(ISNUMBER(S91),'Cover Page'!$D$32/1000000*'4 classification'!S91/'FX rate'!$C21,"")</f>
        <v/>
      </c>
      <c r="AW91" s="1527" t="str">
        <f>IF(ISNUMBER(T91),'Cover Page'!$D$32/1000000*'4 classification'!T91/'FX rate'!$C21,"")</f>
        <v/>
      </c>
      <c r="AX91" s="1223">
        <f>IF(ISNUMBER(U91),'Cover Page'!$D$32/1000000*'4 classification'!U91/'FX rate'!$C21,"")</f>
        <v>0</v>
      </c>
      <c r="AY91" s="1523">
        <f>IF(ISNUMBER(V91),'Cover Page'!$D$32/1000000*'4 classification'!V91/'FX rate'!$C21,"")</f>
        <v>0</v>
      </c>
      <c r="AZ91" s="1299">
        <f>IF(ISNUMBER(W91),'Cover Page'!$D$32/1000000*'4 classification'!W91/'FX rate'!$C21,"")</f>
        <v>0</v>
      </c>
      <c r="BH91" s="1277">
        <v>2016</v>
      </c>
      <c r="BI91" s="1286" t="str">
        <f>IF(ISNUMBER(C91),'Cover Page'!$D$32/1000000*C91/'FX rate'!$C$21,"")</f>
        <v/>
      </c>
      <c r="BJ91" s="1507" t="str">
        <f>IF(ISNUMBER(D91),'Cover Page'!$D$32/1000000*D91/'FX rate'!$C$21,"")</f>
        <v/>
      </c>
      <c r="BK91" s="1280" t="str">
        <f>IF(ISNUMBER(E91),'Cover Page'!$D$32/1000000*E91/'FX rate'!$C$21,"")</f>
        <v/>
      </c>
      <c r="BL91" s="1278" t="str">
        <f>IF(ISNUMBER(F91),'Cover Page'!$D$32/1000000*F91/'FX rate'!$C$21,"")</f>
        <v/>
      </c>
      <c r="BM91" s="1507" t="str">
        <f>IF(ISNUMBER(G91),'Cover Page'!$D$32/1000000*G91/'FX rate'!$C$21,"")</f>
        <v/>
      </c>
      <c r="BN91" s="1280" t="str">
        <f>IF(ISNUMBER(H91),'Cover Page'!$D$32/1000000*H91/'FX rate'!$C$21,"")</f>
        <v/>
      </c>
      <c r="BO91" s="1278" t="str">
        <f>IF(ISNUMBER(I91),'Cover Page'!$D$32/1000000*I91/'FX rate'!$C$21,"")</f>
        <v/>
      </c>
      <c r="BP91" s="1507" t="str">
        <f>IF(ISNUMBER(J91),'Cover Page'!$D$32/1000000*J91/'FX rate'!$C$21,"")</f>
        <v/>
      </c>
      <c r="BQ91" s="1280" t="str">
        <f>IF(ISNUMBER(K91),'Cover Page'!$D$32/1000000*K91/'FX rate'!$C$21,"")</f>
        <v/>
      </c>
      <c r="BR91" s="1278" t="str">
        <f>IF(ISNUMBER(L91),'Cover Page'!$D$32/1000000*L91/'FX rate'!$C$21,"")</f>
        <v/>
      </c>
      <c r="BS91" s="1507" t="str">
        <f>IF(ISNUMBER(M91),'Cover Page'!$D$32/1000000*M91/'FX rate'!$C$21,"")</f>
        <v/>
      </c>
      <c r="BT91" s="1280" t="str">
        <f>IF(ISNUMBER(N91),'Cover Page'!$D$32/1000000*N91/'FX rate'!$C$21,"")</f>
        <v/>
      </c>
      <c r="BU91" s="1278" t="str">
        <f>IF(ISNUMBER(O91),'Cover Page'!$D$32/1000000*O91/'FX rate'!$C$21,"")</f>
        <v/>
      </c>
      <c r="BV91" s="1507" t="str">
        <f>IF(ISNUMBER(P91),'Cover Page'!$D$32/1000000*P91/'FX rate'!$C$21,"")</f>
        <v/>
      </c>
      <c r="BW91" s="1280" t="str">
        <f>IF(ISNUMBER(Q91),'Cover Page'!$D$32/1000000*Q91/'FX rate'!$C$21,"")</f>
        <v/>
      </c>
      <c r="BX91" s="1278" t="str">
        <f>IF(ISNUMBER(R91),'Cover Page'!$D$32/1000000*R91/'FX rate'!$C$21,"")</f>
        <v/>
      </c>
      <c r="BY91" s="1507" t="str">
        <f>IF(ISNUMBER(S91),'Cover Page'!$D$32/1000000*S91/'FX rate'!$C$21,"")</f>
        <v/>
      </c>
      <c r="BZ91" s="1509" t="str">
        <f>IF(ISNUMBER(T91),'Cover Page'!$D$32/1000000*T91/'FX rate'!$C$21,"")</f>
        <v/>
      </c>
      <c r="CA91" s="1278">
        <f>IF(ISNUMBER(U91),'Cover Page'!$D$32/1000000*U91/'FX rate'!$C$21,"")</f>
        <v>0</v>
      </c>
      <c r="CB91" s="1507">
        <f>IF(ISNUMBER(V91),'Cover Page'!$D$32/1000000*V91/'FX rate'!$C$21,"")</f>
        <v>0</v>
      </c>
      <c r="CC91" s="1280">
        <f>IF(ISNUMBER(W91),'Cover Page'!$D$32/1000000*W91/'FX rate'!$C$21,"")</f>
        <v>0</v>
      </c>
    </row>
    <row r="92" spans="1:81" s="2" customFormat="1" ht="14.25" customHeight="1" x14ac:dyDescent="0.2">
      <c r="B92" s="248" t="s">
        <v>579</v>
      </c>
      <c r="C92" s="1465"/>
      <c r="D92" s="1469"/>
      <c r="E92" s="1466"/>
      <c r="F92" s="1470"/>
      <c r="G92" s="1469"/>
      <c r="H92" s="1466"/>
      <c r="I92" s="1470"/>
      <c r="J92" s="1469"/>
      <c r="K92" s="1466"/>
      <c r="L92" s="1470"/>
      <c r="M92" s="1469"/>
      <c r="N92" s="1466"/>
      <c r="O92" s="1470"/>
      <c r="P92" s="1469"/>
      <c r="Q92" s="1466"/>
      <c r="R92" s="1470"/>
      <c r="S92" s="1469"/>
      <c r="T92" s="1469"/>
      <c r="U92" s="733">
        <f t="shared" si="7"/>
        <v>0</v>
      </c>
      <c r="V92" s="734">
        <f t="shared" si="8"/>
        <v>0</v>
      </c>
      <c r="W92" s="735">
        <f t="shared" si="9"/>
        <v>0</v>
      </c>
      <c r="AE92" s="1040"/>
      <c r="AF92" s="1040"/>
      <c r="AG92" s="1040"/>
      <c r="AH92" s="1040"/>
      <c r="AI92" s="1040"/>
      <c r="AJ92" s="1040"/>
      <c r="AK92" s="1040"/>
      <c r="AL92" s="1040"/>
      <c r="AM92" s="1040"/>
      <c r="AN92" s="1040"/>
      <c r="AO92" s="1040"/>
      <c r="AP92" s="1040"/>
      <c r="AQ92" s="1040"/>
      <c r="AR92" s="1040"/>
      <c r="AS92" s="1040"/>
      <c r="AT92" s="1040"/>
      <c r="AU92" s="1040"/>
      <c r="AV92" s="1040"/>
      <c r="AW92" s="1040"/>
      <c r="AX92" s="1057"/>
      <c r="AY92" s="1040"/>
      <c r="AZ92" s="1040"/>
      <c r="BH92" s="1114"/>
      <c r="BI92" s="1114"/>
      <c r="BJ92" s="1114"/>
      <c r="BK92" s="1114"/>
      <c r="BL92" s="1114"/>
      <c r="BM92" s="1114"/>
      <c r="BN92" s="1114"/>
      <c r="BO92" s="1114"/>
      <c r="BP92" s="1114"/>
      <c r="BQ92" s="1114"/>
      <c r="BR92" s="1114"/>
      <c r="BS92" s="1114"/>
      <c r="BT92" s="1114"/>
      <c r="BU92" s="1114"/>
      <c r="BV92" s="1114"/>
      <c r="BW92" s="1114"/>
      <c r="BX92" s="1114"/>
      <c r="BY92" s="1114"/>
      <c r="BZ92" s="1114"/>
      <c r="CA92" s="1114"/>
      <c r="CB92" s="1114"/>
      <c r="CC92" s="1114"/>
    </row>
    <row r="93" spans="1:81" s="14" customFormat="1" ht="69.95" customHeight="1" thickBot="1" x14ac:dyDescent="0.25">
      <c r="A93" s="2"/>
      <c r="B93" s="249" t="s">
        <v>368</v>
      </c>
      <c r="C93" s="235"/>
      <c r="D93" s="250"/>
      <c r="E93" s="236"/>
      <c r="F93" s="251"/>
      <c r="G93" s="250"/>
      <c r="H93" s="236"/>
      <c r="I93" s="251"/>
      <c r="J93" s="250"/>
      <c r="K93" s="236"/>
      <c r="L93" s="251"/>
      <c r="M93" s="250"/>
      <c r="N93" s="236"/>
      <c r="O93" s="251"/>
      <c r="P93" s="250"/>
      <c r="Q93" s="236"/>
      <c r="R93" s="251"/>
      <c r="S93" s="250"/>
      <c r="T93" s="250"/>
      <c r="U93" s="725"/>
      <c r="V93" s="736"/>
      <c r="W93" s="726"/>
      <c r="AE93" s="1041"/>
      <c r="AF93" s="1041"/>
      <c r="AG93" s="1041"/>
      <c r="AH93" s="1041"/>
      <c r="AI93" s="1041"/>
      <c r="AJ93" s="1041"/>
      <c r="AK93" s="1041"/>
      <c r="AL93" s="1041"/>
      <c r="AM93" s="1041"/>
      <c r="AN93" s="1041"/>
      <c r="AO93" s="1041"/>
      <c r="AP93" s="1041"/>
      <c r="AQ93" s="1041"/>
      <c r="AR93" s="1041"/>
      <c r="AS93" s="1041"/>
      <c r="AT93" s="1041"/>
      <c r="AU93" s="1041"/>
      <c r="AV93" s="1041"/>
      <c r="AW93" s="1041"/>
      <c r="AX93" s="1041"/>
      <c r="AY93" s="1041"/>
      <c r="AZ93" s="1041"/>
      <c r="BH93" s="1115"/>
      <c r="BI93" s="1115"/>
      <c r="BJ93" s="1115"/>
      <c r="BK93" s="1115"/>
      <c r="BL93" s="1115"/>
      <c r="BM93" s="1115"/>
      <c r="BN93" s="1115"/>
      <c r="BO93" s="1115"/>
      <c r="BP93" s="1115"/>
      <c r="BQ93" s="1115"/>
      <c r="BR93" s="1115"/>
      <c r="BS93" s="1115"/>
      <c r="BT93" s="1115"/>
      <c r="BU93" s="1115"/>
      <c r="BV93" s="1115"/>
      <c r="BW93" s="1115"/>
      <c r="BX93" s="1115"/>
      <c r="BY93" s="1115"/>
      <c r="BZ93" s="1115"/>
      <c r="CA93" s="1115"/>
      <c r="CB93" s="1115"/>
      <c r="CC93" s="1115"/>
    </row>
    <row r="94" spans="1:81" s="2" customFormat="1" ht="20.100000000000001" customHeight="1" x14ac:dyDescent="0.2">
      <c r="B94" s="7"/>
      <c r="C94" s="984" t="str">
        <f>IF(MAX(C87:C91)&gt;0,IF(ISBLANK(C86),"Please extend back to at least 2011",""),"")</f>
        <v/>
      </c>
      <c r="D94" s="984" t="str">
        <f t="shared" ref="D94:T94" si="10">IF(MAX(D87:D91)&gt;0,IF(ISBLANK(D86),"Please extend back to at least 2011",""),"")</f>
        <v/>
      </c>
      <c r="E94" s="984" t="str">
        <f t="shared" si="10"/>
        <v/>
      </c>
      <c r="F94" s="984" t="str">
        <f t="shared" si="10"/>
        <v/>
      </c>
      <c r="G94" s="984" t="str">
        <f t="shared" si="10"/>
        <v/>
      </c>
      <c r="H94" s="984" t="str">
        <f t="shared" si="10"/>
        <v/>
      </c>
      <c r="I94" s="984" t="str">
        <f t="shared" si="10"/>
        <v/>
      </c>
      <c r="J94" s="984" t="str">
        <f t="shared" si="10"/>
        <v/>
      </c>
      <c r="K94" s="984" t="str">
        <f t="shared" si="10"/>
        <v/>
      </c>
      <c r="L94" s="984" t="str">
        <f t="shared" si="10"/>
        <v/>
      </c>
      <c r="M94" s="984" t="str">
        <f t="shared" si="10"/>
        <v/>
      </c>
      <c r="N94" s="984" t="str">
        <f t="shared" si="10"/>
        <v/>
      </c>
      <c r="O94" s="984" t="str">
        <f t="shared" si="10"/>
        <v/>
      </c>
      <c r="P94" s="984" t="str">
        <f t="shared" si="10"/>
        <v/>
      </c>
      <c r="Q94" s="984" t="str">
        <f t="shared" si="10"/>
        <v/>
      </c>
      <c r="R94" s="984" t="str">
        <f t="shared" si="10"/>
        <v/>
      </c>
      <c r="S94" s="984" t="str">
        <f t="shared" si="10"/>
        <v/>
      </c>
      <c r="T94" s="984" t="str">
        <f t="shared" si="10"/>
        <v/>
      </c>
      <c r="U94" s="7"/>
      <c r="V94" s="7"/>
      <c r="W94" s="7"/>
      <c r="AE94" s="1040"/>
      <c r="AF94" s="1040"/>
      <c r="AG94" s="1040"/>
      <c r="AH94" s="1040"/>
      <c r="AI94" s="1040"/>
      <c r="AJ94" s="1040"/>
      <c r="AK94" s="1040"/>
      <c r="AL94" s="1040"/>
      <c r="AM94" s="1040"/>
      <c r="AN94" s="1040"/>
      <c r="AO94" s="1040"/>
      <c r="AP94" s="1040"/>
      <c r="AQ94" s="1040"/>
      <c r="AR94" s="1040"/>
      <c r="AS94" s="1040"/>
      <c r="AT94" s="1040"/>
      <c r="AU94" s="1040"/>
      <c r="AV94" s="1040"/>
      <c r="AW94" s="1040"/>
      <c r="AX94" s="1040"/>
      <c r="AY94" s="1040"/>
      <c r="AZ94" s="1040"/>
      <c r="BH94" s="1114"/>
      <c r="BI94" s="1114"/>
      <c r="BJ94" s="1114"/>
      <c r="BK94" s="1114"/>
      <c r="BL94" s="1114"/>
      <c r="BM94" s="1114"/>
      <c r="BN94" s="1114"/>
      <c r="BO94" s="1114"/>
      <c r="BP94" s="1114"/>
      <c r="BQ94" s="1114"/>
      <c r="BR94" s="1114"/>
      <c r="BS94" s="1114"/>
      <c r="BT94" s="1114"/>
      <c r="BU94" s="1114"/>
      <c r="BV94" s="1114"/>
      <c r="BW94" s="1114"/>
      <c r="BX94" s="1114"/>
      <c r="BY94" s="1114"/>
      <c r="BZ94" s="1114"/>
      <c r="CA94" s="1114"/>
      <c r="CB94" s="1114"/>
      <c r="CC94" s="1114"/>
    </row>
    <row r="95" spans="1:81" s="2" customFormat="1" ht="20.100000000000001" customHeight="1" x14ac:dyDescent="0.2">
      <c r="B95" s="7"/>
      <c r="C95" s="7"/>
      <c r="D95" s="7"/>
      <c r="E95" s="7"/>
      <c r="F95" s="7"/>
      <c r="G95" s="7"/>
      <c r="H95" s="7"/>
      <c r="I95" s="7"/>
      <c r="J95" s="7"/>
      <c r="K95" s="7"/>
      <c r="L95" s="7"/>
      <c r="M95" s="7"/>
      <c r="N95" s="7"/>
      <c r="O95" s="7"/>
      <c r="P95" s="7"/>
      <c r="Q95" s="7"/>
      <c r="R95" s="7"/>
      <c r="S95" s="7"/>
      <c r="T95" s="7"/>
      <c r="U95" s="7"/>
      <c r="V95" s="7"/>
      <c r="W95" s="7"/>
      <c r="AE95" s="1040"/>
      <c r="AF95" s="1040"/>
      <c r="AG95" s="1040"/>
      <c r="AH95" s="1040"/>
      <c r="AI95" s="1040"/>
      <c r="AJ95" s="1040"/>
      <c r="AK95" s="1040"/>
      <c r="AL95" s="1040"/>
      <c r="AM95" s="1040"/>
      <c r="AN95" s="1040"/>
      <c r="AO95" s="1040"/>
      <c r="AP95" s="1040"/>
      <c r="AQ95" s="1040"/>
      <c r="AR95" s="1040"/>
      <c r="AS95" s="1040"/>
      <c r="AT95" s="1040"/>
      <c r="AU95" s="1040"/>
      <c r="AV95" s="1040"/>
      <c r="AW95" s="1040"/>
      <c r="AX95" s="1040"/>
      <c r="AY95" s="1040"/>
      <c r="AZ95" s="1040"/>
      <c r="BH95" s="1114"/>
      <c r="BI95" s="1114"/>
      <c r="BJ95" s="1114"/>
      <c r="BK95" s="1114"/>
      <c r="BL95" s="1114"/>
      <c r="BM95" s="1114"/>
      <c r="BN95" s="1114"/>
      <c r="BO95" s="1114"/>
      <c r="BP95" s="1114"/>
      <c r="BQ95" s="1114"/>
      <c r="BR95" s="1114"/>
      <c r="BS95" s="1114"/>
      <c r="BT95" s="1114"/>
      <c r="BU95" s="1114"/>
      <c r="BV95" s="1114"/>
      <c r="BW95" s="1114"/>
      <c r="BX95" s="1114"/>
      <c r="BY95" s="1114"/>
      <c r="BZ95" s="1114"/>
      <c r="CA95" s="1114"/>
      <c r="CB95" s="1114"/>
      <c r="CC95" s="1114"/>
    </row>
    <row r="96" spans="1:81" s="2" customFormat="1" ht="14.25" customHeight="1" x14ac:dyDescent="0.25">
      <c r="B96" s="128" t="s">
        <v>44</v>
      </c>
      <c r="C96" s="7"/>
      <c r="D96" s="7"/>
      <c r="E96" s="7"/>
      <c r="F96" s="7"/>
      <c r="G96" s="7"/>
      <c r="H96" s="7"/>
      <c r="I96" s="7"/>
      <c r="J96" s="7"/>
      <c r="K96" s="7"/>
      <c r="L96" s="7"/>
      <c r="M96" s="7"/>
      <c r="N96" s="7"/>
      <c r="O96" s="7"/>
      <c r="P96" s="7"/>
      <c r="Q96" s="7"/>
      <c r="R96" s="7"/>
      <c r="S96" s="7"/>
      <c r="T96" s="7"/>
      <c r="U96" s="7"/>
      <c r="V96" s="7"/>
      <c r="W96" s="7"/>
      <c r="AE96" s="1300"/>
      <c r="AF96" s="1040"/>
      <c r="AG96" s="1040"/>
      <c r="AH96" s="1040"/>
      <c r="AI96" s="1040"/>
      <c r="AJ96" s="1040"/>
      <c r="AK96" s="1040"/>
      <c r="AL96" s="1040"/>
      <c r="AM96" s="1040"/>
      <c r="AN96" s="1040"/>
      <c r="AO96" s="1040"/>
      <c r="AP96" s="1040"/>
      <c r="AQ96" s="1040"/>
      <c r="AR96" s="1040"/>
      <c r="AS96" s="1040"/>
      <c r="AT96" s="1040"/>
      <c r="AU96" s="1040"/>
      <c r="AV96" s="1040"/>
      <c r="AW96" s="1040"/>
      <c r="AX96" s="1040"/>
      <c r="AY96" s="1040"/>
      <c r="AZ96" s="1040"/>
      <c r="BH96" s="1301"/>
      <c r="BI96" s="1114"/>
      <c r="BJ96" s="1114"/>
      <c r="BK96" s="1114"/>
      <c r="BL96" s="1114"/>
      <c r="BM96" s="1114"/>
      <c r="BN96" s="1114"/>
      <c r="BO96" s="1114"/>
      <c r="BP96" s="1114"/>
      <c r="BQ96" s="1114"/>
      <c r="BR96" s="1114"/>
      <c r="BS96" s="1114"/>
      <c r="BT96" s="1114"/>
      <c r="BU96" s="1114"/>
      <c r="BV96" s="1114"/>
      <c r="BW96" s="1114"/>
      <c r="BX96" s="1114"/>
      <c r="BY96" s="1114"/>
      <c r="BZ96" s="1114"/>
      <c r="CA96" s="1114"/>
      <c r="CB96" s="1114"/>
      <c r="CC96" s="1114"/>
    </row>
    <row r="97" spans="1:81" s="2" customFormat="1" ht="9.9499999999999993" customHeight="1" x14ac:dyDescent="0.2">
      <c r="B97" s="7"/>
      <c r="C97" s="7"/>
      <c r="D97" s="7"/>
      <c r="E97" s="7"/>
      <c r="F97" s="7"/>
      <c r="G97" s="7"/>
      <c r="H97" s="7"/>
      <c r="I97" s="7"/>
      <c r="J97" s="7"/>
      <c r="K97" s="7"/>
      <c r="L97" s="7"/>
      <c r="M97" s="7"/>
      <c r="N97" s="7"/>
      <c r="O97" s="7"/>
      <c r="P97" s="7"/>
      <c r="Q97" s="7"/>
      <c r="R97" s="7"/>
      <c r="S97" s="7"/>
      <c r="T97" s="7"/>
      <c r="U97" s="7"/>
      <c r="V97" s="7"/>
      <c r="W97" s="7"/>
      <c r="Y97"/>
      <c r="Z97"/>
      <c r="AA97"/>
      <c r="AB97"/>
      <c r="AC97"/>
      <c r="AD97"/>
      <c r="AE97" s="1040"/>
      <c r="AF97" s="1040"/>
      <c r="AG97" s="1040"/>
      <c r="AH97" s="1040"/>
      <c r="AI97" s="1040"/>
      <c r="AJ97" s="1040"/>
      <c r="AK97" s="1040"/>
      <c r="AL97" s="1040"/>
      <c r="AM97" s="1040"/>
      <c r="AN97" s="1040"/>
      <c r="AO97" s="1040"/>
      <c r="AP97" s="1040"/>
      <c r="AQ97" s="1040"/>
      <c r="AR97" s="1040"/>
      <c r="AS97" s="1040"/>
      <c r="AT97" s="1040"/>
      <c r="AU97" s="1040"/>
      <c r="AV97" s="1040"/>
      <c r="AW97" s="1040"/>
      <c r="AX97" s="1040"/>
      <c r="AY97" s="1040"/>
      <c r="AZ97" s="1040"/>
      <c r="BH97" s="1114"/>
      <c r="BI97" s="1114"/>
      <c r="BJ97" s="1114"/>
      <c r="BK97" s="1114"/>
      <c r="BL97" s="1114"/>
      <c r="BM97" s="1114"/>
      <c r="BN97" s="1114"/>
      <c r="BO97" s="1114"/>
      <c r="BP97" s="1114"/>
      <c r="BQ97" s="1114"/>
      <c r="BR97" s="1114"/>
      <c r="BS97" s="1114"/>
      <c r="BT97" s="1114"/>
      <c r="BU97" s="1114"/>
      <c r="BV97" s="1114"/>
      <c r="BW97" s="1114"/>
      <c r="BX97" s="1114"/>
      <c r="BY97" s="1114"/>
      <c r="BZ97" s="1114"/>
      <c r="CA97" s="1114"/>
      <c r="CB97" s="1114"/>
      <c r="CC97" s="1114"/>
    </row>
    <row r="98" spans="1:81" s="2" customFormat="1" ht="14.25" customHeight="1" x14ac:dyDescent="0.25">
      <c r="B98" s="1819"/>
      <c r="C98" s="201" t="s">
        <v>1</v>
      </c>
      <c r="D98" s="202" t="s">
        <v>2</v>
      </c>
      <c r="E98" s="201" t="s">
        <v>3</v>
      </c>
      <c r="F98" s="202" t="s">
        <v>97</v>
      </c>
      <c r="G98" s="201" t="s">
        <v>4</v>
      </c>
      <c r="H98" s="202" t="s">
        <v>5</v>
      </c>
      <c r="I98" s="201" t="s">
        <v>6</v>
      </c>
      <c r="J98" s="202" t="s">
        <v>7</v>
      </c>
      <c r="K98" s="201" t="s">
        <v>8</v>
      </c>
      <c r="L98" s="202" t="s">
        <v>9</v>
      </c>
      <c r="M98" s="201" t="s">
        <v>10</v>
      </c>
      <c r="N98" s="202" t="s">
        <v>11</v>
      </c>
      <c r="O98" s="202" t="s">
        <v>12</v>
      </c>
      <c r="P98" s="201" t="s">
        <v>13</v>
      </c>
      <c r="Q98" s="202" t="s">
        <v>14</v>
      </c>
      <c r="R98" s="202" t="s">
        <v>15</v>
      </c>
      <c r="S98" s="203" t="s">
        <v>16</v>
      </c>
      <c r="T98" s="204" t="s">
        <v>17</v>
      </c>
      <c r="U98" s="204" t="s">
        <v>18</v>
      </c>
      <c r="V98" s="204" t="s">
        <v>19</v>
      </c>
      <c r="Y98"/>
      <c r="Z98"/>
      <c r="AA98"/>
      <c r="AB98"/>
      <c r="AC98"/>
      <c r="AD98"/>
      <c r="AE98" s="1484" t="s">
        <v>44</v>
      </c>
      <c r="AF98" s="1231"/>
      <c r="AG98" s="1053"/>
      <c r="AH98" s="1053"/>
      <c r="AI98" s="1231"/>
      <c r="AJ98" s="1053"/>
      <c r="AK98" s="1053"/>
      <c r="AL98" s="1231"/>
      <c r="AM98" s="1053"/>
      <c r="AN98" s="1053"/>
      <c r="AO98" s="1231"/>
      <c r="AP98" s="1040"/>
      <c r="AQ98" s="1040"/>
      <c r="AR98" s="1040"/>
      <c r="AS98" s="1040"/>
      <c r="AT98" s="1040"/>
      <c r="AU98" s="1040"/>
      <c r="AV98" s="1053"/>
      <c r="AW98" s="1053"/>
      <c r="AX98" s="1232"/>
      <c r="AY98" s="1053"/>
      <c r="AZ98" s="1040"/>
      <c r="BH98" s="1493" t="s">
        <v>44</v>
      </c>
      <c r="BI98" s="1287"/>
      <c r="BJ98" s="1127"/>
      <c r="BK98" s="1127"/>
      <c r="BL98" s="1287"/>
      <c r="BM98" s="1127"/>
      <c r="BN98" s="1127"/>
      <c r="BO98" s="1287"/>
      <c r="BP98" s="1127"/>
      <c r="BQ98" s="1127"/>
      <c r="BR98" s="1287"/>
      <c r="BS98" s="1127"/>
      <c r="BT98" s="1127"/>
      <c r="BU98" s="1287"/>
      <c r="BV98" s="1127"/>
      <c r="BW98" s="1127"/>
      <c r="BX98" s="1287"/>
      <c r="BY98" s="1127"/>
      <c r="BZ98" s="1127"/>
      <c r="CA98" s="1288"/>
      <c r="CB98" s="1127"/>
      <c r="CC98" s="1127"/>
    </row>
    <row r="99" spans="1:81" s="2" customFormat="1" ht="25.5" customHeight="1" x14ac:dyDescent="0.25">
      <c r="B99" s="1820"/>
      <c r="C99" s="1833" t="s">
        <v>106</v>
      </c>
      <c r="D99" s="1834"/>
      <c r="E99" s="1834"/>
      <c r="F99" s="1835"/>
      <c r="G99" s="1833" t="s">
        <v>684</v>
      </c>
      <c r="H99" s="1834"/>
      <c r="I99" s="1834"/>
      <c r="J99" s="1835"/>
      <c r="K99" s="1833" t="s">
        <v>685</v>
      </c>
      <c r="L99" s="1834"/>
      <c r="M99" s="1834"/>
      <c r="N99" s="1835"/>
      <c r="O99" s="1833" t="s">
        <v>686</v>
      </c>
      <c r="P99" s="1834"/>
      <c r="Q99" s="1834"/>
      <c r="R99" s="1835"/>
      <c r="S99" s="1833" t="s">
        <v>50</v>
      </c>
      <c r="T99" s="1834"/>
      <c r="U99" s="1834"/>
      <c r="V99" s="1835"/>
      <c r="W99" s="1615"/>
      <c r="Y99"/>
      <c r="Z99"/>
      <c r="AA99"/>
      <c r="AB99"/>
      <c r="AC99"/>
      <c r="AD99"/>
      <c r="AE99" s="1484"/>
      <c r="AF99" s="1231"/>
      <c r="AG99" s="1053"/>
      <c r="AH99" s="1053"/>
      <c r="AI99" s="1231"/>
      <c r="AJ99" s="1053"/>
      <c r="AK99" s="1053"/>
      <c r="AL99" s="1231"/>
      <c r="AM99" s="1053"/>
      <c r="AN99" s="1053"/>
      <c r="AO99" s="1231"/>
      <c r="AP99" s="1040"/>
      <c r="AQ99" s="1040"/>
      <c r="AR99" s="1040"/>
      <c r="AS99" s="1040"/>
      <c r="AT99" s="1040"/>
      <c r="AU99" s="1040"/>
      <c r="AV99" s="1053"/>
      <c r="AW99" s="1053"/>
      <c r="AX99" s="1232"/>
      <c r="AY99" s="1053"/>
      <c r="AZ99" s="1040"/>
      <c r="BH99" s="1493"/>
      <c r="BI99" s="1287"/>
      <c r="BJ99" s="1127"/>
      <c r="BK99" s="1127"/>
      <c r="BL99" s="1287"/>
      <c r="BM99" s="1127"/>
      <c r="BN99" s="1127"/>
      <c r="BO99" s="1287"/>
      <c r="BP99" s="1127"/>
      <c r="BQ99" s="1127"/>
      <c r="BR99" s="1287"/>
      <c r="BS99" s="1127"/>
      <c r="BT99" s="1127"/>
      <c r="BU99" s="1287"/>
      <c r="BV99" s="1127"/>
      <c r="BW99" s="1127"/>
      <c r="BX99" s="1287"/>
      <c r="BY99" s="1127"/>
      <c r="BZ99" s="1127"/>
      <c r="CA99" s="1288"/>
      <c r="CB99" s="1127"/>
      <c r="CC99" s="1127"/>
    </row>
    <row r="100" spans="1:81" s="2" customFormat="1" ht="7.5" customHeight="1" x14ac:dyDescent="0.2">
      <c r="B100" s="1820"/>
      <c r="C100" s="1585"/>
      <c r="D100" s="1587"/>
      <c r="E100" s="1639"/>
      <c r="F100" s="1640"/>
      <c r="G100" s="1585"/>
      <c r="H100" s="1587"/>
      <c r="I100" s="1639"/>
      <c r="J100" s="1640"/>
      <c r="K100" s="1585"/>
      <c r="L100" s="1587"/>
      <c r="M100" s="1639"/>
      <c r="N100" s="1640"/>
      <c r="O100" s="1585"/>
      <c r="P100" s="1587"/>
      <c r="Q100" s="1639"/>
      <c r="R100" s="1640"/>
      <c r="S100" s="1585"/>
      <c r="T100" s="1587"/>
      <c r="U100" s="1639"/>
      <c r="V100" s="1640"/>
      <c r="Y100"/>
      <c r="Z100"/>
      <c r="AA100"/>
      <c r="AB100"/>
      <c r="AC100"/>
      <c r="AD100"/>
      <c r="AE100" s="1480" t="s">
        <v>629</v>
      </c>
      <c r="AF100" s="1231"/>
      <c r="AG100" s="1227"/>
      <c r="AH100" s="1227"/>
      <c r="AI100" s="1231"/>
      <c r="AJ100" s="1227"/>
      <c r="AK100" s="1227"/>
      <c r="AL100" s="1231"/>
      <c r="AM100" s="1227"/>
      <c r="AN100" s="1227"/>
      <c r="AO100" s="1231"/>
      <c r="AP100" s="1227"/>
      <c r="AQ100" s="1227"/>
      <c r="AR100" s="1231"/>
      <c r="AS100" s="1227"/>
      <c r="AT100" s="1227"/>
      <c r="AU100" s="1231"/>
      <c r="AV100" s="1227"/>
      <c r="AW100" s="1227"/>
      <c r="AX100" s="1232"/>
      <c r="AY100" s="1227"/>
      <c r="AZ100" s="1040"/>
      <c r="BH100" s="1489" t="s">
        <v>630</v>
      </c>
      <c r="BI100" s="1287"/>
      <c r="BJ100" s="1283"/>
      <c r="BK100" s="1283"/>
      <c r="BL100" s="1287"/>
      <c r="BM100" s="1283"/>
      <c r="BN100" s="1283"/>
      <c r="BO100" s="1287"/>
      <c r="BP100" s="1283"/>
      <c r="BQ100" s="1283"/>
      <c r="BR100" s="1287"/>
      <c r="BS100" s="1283"/>
      <c r="BT100" s="1283"/>
      <c r="BU100" s="1287"/>
      <c r="BV100" s="1283"/>
      <c r="BW100" s="1283"/>
      <c r="BX100" s="1287"/>
      <c r="BY100" s="1283"/>
      <c r="BZ100" s="1283"/>
      <c r="CA100" s="1288"/>
      <c r="CB100" s="1283"/>
      <c r="CC100" s="1283"/>
    </row>
    <row r="101" spans="1:81" s="2" customFormat="1" ht="60.95" customHeight="1" thickBot="1" x14ac:dyDescent="0.25">
      <c r="B101" s="1821"/>
      <c r="C101" s="1586" t="s">
        <v>687</v>
      </c>
      <c r="D101" s="405" t="s">
        <v>364</v>
      </c>
      <c r="E101" s="406" t="s">
        <v>370</v>
      </c>
      <c r="F101" s="1596" t="s">
        <v>688</v>
      </c>
      <c r="G101" s="1586" t="s">
        <v>687</v>
      </c>
      <c r="H101" s="405" t="s">
        <v>257</v>
      </c>
      <c r="I101" s="406" t="s">
        <v>370</v>
      </c>
      <c r="J101" s="1596" t="s">
        <v>688</v>
      </c>
      <c r="K101" s="1586" t="s">
        <v>687</v>
      </c>
      <c r="L101" s="405" t="s">
        <v>257</v>
      </c>
      <c r="M101" s="406" t="s">
        <v>370</v>
      </c>
      <c r="N101" s="1596" t="s">
        <v>688</v>
      </c>
      <c r="O101" s="1586" t="s">
        <v>687</v>
      </c>
      <c r="P101" s="405" t="s">
        <v>257</v>
      </c>
      <c r="Q101" s="406" t="s">
        <v>370</v>
      </c>
      <c r="R101" s="1596" t="s">
        <v>688</v>
      </c>
      <c r="S101" s="1586" t="s">
        <v>687</v>
      </c>
      <c r="T101" s="405" t="s">
        <v>257</v>
      </c>
      <c r="U101" s="406" t="s">
        <v>370</v>
      </c>
      <c r="V101" s="1596" t="s">
        <v>688</v>
      </c>
      <c r="Y101"/>
      <c r="Z101"/>
      <c r="AA101"/>
      <c r="AB101"/>
      <c r="AC101"/>
      <c r="AD101"/>
      <c r="AE101" s="1226"/>
      <c r="AF101" s="1189" t="s">
        <v>1</v>
      </c>
      <c r="AG101" s="1190" t="s">
        <v>2</v>
      </c>
      <c r="AH101" s="1189" t="s">
        <v>3</v>
      </c>
      <c r="AI101" s="1190" t="s">
        <v>97</v>
      </c>
      <c r="AJ101" s="1189" t="s">
        <v>4</v>
      </c>
      <c r="AK101" s="1190" t="s">
        <v>5</v>
      </c>
      <c r="AL101" s="1189" t="s">
        <v>6</v>
      </c>
      <c r="AM101" s="1190" t="s">
        <v>7</v>
      </c>
      <c r="AN101" s="1189" t="s">
        <v>8</v>
      </c>
      <c r="AO101" s="1190" t="s">
        <v>9</v>
      </c>
      <c r="AP101" s="1189" t="s">
        <v>10</v>
      </c>
      <c r="AQ101" s="1190" t="s">
        <v>11</v>
      </c>
      <c r="AR101" s="1189" t="s">
        <v>12</v>
      </c>
      <c r="AS101" s="1190" t="s">
        <v>13</v>
      </c>
      <c r="AT101" s="1189" t="s">
        <v>14</v>
      </c>
      <c r="AU101" s="1190" t="s">
        <v>15</v>
      </c>
      <c r="AV101" s="1189" t="s">
        <v>16</v>
      </c>
      <c r="AW101" s="1190" t="s">
        <v>17</v>
      </c>
      <c r="AX101" s="1189" t="s">
        <v>18</v>
      </c>
      <c r="AY101" s="1190" t="s">
        <v>19</v>
      </c>
      <c r="AZ101" s="1040"/>
      <c r="BH101" s="1282"/>
      <c r="BI101" s="1243" t="s">
        <v>1</v>
      </c>
      <c r="BJ101" s="1244" t="s">
        <v>2</v>
      </c>
      <c r="BK101" s="1243" t="s">
        <v>3</v>
      </c>
      <c r="BL101" s="1244" t="s">
        <v>97</v>
      </c>
      <c r="BM101" s="1243" t="s">
        <v>4</v>
      </c>
      <c r="BN101" s="1244" t="s">
        <v>5</v>
      </c>
      <c r="BO101" s="1243" t="s">
        <v>6</v>
      </c>
      <c r="BP101" s="1244" t="s">
        <v>7</v>
      </c>
      <c r="BQ101" s="1243" t="s">
        <v>8</v>
      </c>
      <c r="BR101" s="1244" t="s">
        <v>9</v>
      </c>
      <c r="BS101" s="1243" t="s">
        <v>10</v>
      </c>
      <c r="BT101" s="1244" t="s">
        <v>11</v>
      </c>
      <c r="BU101" s="1243" t="s">
        <v>12</v>
      </c>
      <c r="BV101" s="1244" t="s">
        <v>13</v>
      </c>
      <c r="BW101" s="1243" t="s">
        <v>14</v>
      </c>
      <c r="BX101" s="1244" t="s">
        <v>15</v>
      </c>
      <c r="BY101" s="1243" t="s">
        <v>16</v>
      </c>
      <c r="BZ101" s="1244" t="s">
        <v>17</v>
      </c>
      <c r="CA101" s="1243" t="s">
        <v>18</v>
      </c>
      <c r="CB101" s="1244" t="s">
        <v>19</v>
      </c>
      <c r="CC101" s="1283"/>
    </row>
    <row r="102" spans="1:81" s="2" customFormat="1" ht="60" customHeight="1" x14ac:dyDescent="0.2">
      <c r="B102" s="245" t="s">
        <v>43</v>
      </c>
      <c r="C102" s="740"/>
      <c r="D102" s="206"/>
      <c r="E102" s="113"/>
      <c r="F102" s="1588"/>
      <c r="G102" s="758"/>
      <c r="H102" s="206"/>
      <c r="I102" s="206"/>
      <c r="J102" s="1597"/>
      <c r="K102" s="758"/>
      <c r="L102" s="206"/>
      <c r="M102" s="206"/>
      <c r="N102" s="1597"/>
      <c r="O102" s="758"/>
      <c r="P102" s="206"/>
      <c r="Q102" s="206"/>
      <c r="R102" s="1597"/>
      <c r="S102" s="116"/>
      <c r="T102" s="206"/>
      <c r="U102" s="206"/>
      <c r="V102" s="1597"/>
      <c r="AE102" s="1228"/>
      <c r="AF102" s="1814" t="str">
        <f>C99</f>
        <v>Insurance Corporations</v>
      </c>
      <c r="AG102" s="1815"/>
      <c r="AH102" s="1815"/>
      <c r="AI102" s="1816"/>
      <c r="AJ102" s="1814" t="str">
        <f>G99</f>
        <v>Entity type 2</v>
      </c>
      <c r="AK102" s="1815"/>
      <c r="AL102" s="1815"/>
      <c r="AM102" s="1816"/>
      <c r="AN102" s="1814" t="str">
        <f>K99</f>
        <v>Entity type 3</v>
      </c>
      <c r="AO102" s="1815"/>
      <c r="AP102" s="1815"/>
      <c r="AQ102" s="1816"/>
      <c r="AR102" s="1814" t="str">
        <f>O99</f>
        <v>Entity type 4</v>
      </c>
      <c r="AS102" s="1815"/>
      <c r="AT102" s="1815"/>
      <c r="AU102" s="1816"/>
      <c r="AV102" s="1814" t="s">
        <v>50</v>
      </c>
      <c r="AW102" s="1815"/>
      <c r="AX102" s="1815"/>
      <c r="AY102" s="1816"/>
      <c r="AZ102" s="1644"/>
      <c r="BH102" s="1284"/>
      <c r="BI102" s="1852" t="str">
        <f>C99</f>
        <v>Insurance Corporations</v>
      </c>
      <c r="BJ102" s="1853"/>
      <c r="BK102" s="1853"/>
      <c r="BL102" s="1854"/>
      <c r="BM102" s="1852" t="str">
        <f>G99</f>
        <v>Entity type 2</v>
      </c>
      <c r="BN102" s="1853"/>
      <c r="BO102" s="1853"/>
      <c r="BP102" s="1854"/>
      <c r="BQ102" s="1852" t="str">
        <f>K99</f>
        <v>Entity type 3</v>
      </c>
      <c r="BR102" s="1853"/>
      <c r="BS102" s="1853"/>
      <c r="BT102" s="1854"/>
      <c r="BU102" s="1852" t="str">
        <f>O99</f>
        <v>Entity type 4</v>
      </c>
      <c r="BV102" s="1853"/>
      <c r="BW102" s="1853"/>
      <c r="BX102" s="1854"/>
      <c r="BY102" s="1852" t="s">
        <v>50</v>
      </c>
      <c r="BZ102" s="1853"/>
      <c r="CA102" s="1853"/>
      <c r="CB102" s="1854"/>
      <c r="CC102" s="1283"/>
    </row>
    <row r="103" spans="1:81" s="2" customFormat="1" ht="60" customHeight="1" x14ac:dyDescent="0.2">
      <c r="B103" s="246" t="s">
        <v>112</v>
      </c>
      <c r="C103" s="746"/>
      <c r="D103" s="207"/>
      <c r="E103" s="114"/>
      <c r="F103" s="1589"/>
      <c r="G103" s="759"/>
      <c r="H103" s="207"/>
      <c r="I103" s="207"/>
      <c r="J103" s="1598"/>
      <c r="K103" s="759"/>
      <c r="L103" s="207"/>
      <c r="M103" s="207"/>
      <c r="N103" s="1598"/>
      <c r="O103" s="759"/>
      <c r="P103" s="207"/>
      <c r="Q103" s="207"/>
      <c r="R103" s="1598"/>
      <c r="S103" s="117"/>
      <c r="T103" s="207"/>
      <c r="U103" s="207"/>
      <c r="V103" s="1598"/>
      <c r="AE103" s="1641"/>
      <c r="AF103" s="1040"/>
      <c r="AG103" s="1040"/>
      <c r="AH103" s="1642"/>
      <c r="AI103" s="1643"/>
      <c r="AJ103" s="1040"/>
      <c r="AK103" s="1040"/>
      <c r="AL103" s="1040"/>
      <c r="AM103" s="1643"/>
      <c r="AN103" s="1040"/>
      <c r="AO103" s="1040"/>
      <c r="AP103" s="1040"/>
      <c r="AQ103" s="1643"/>
      <c r="AR103" s="1040"/>
      <c r="AS103" s="1040"/>
      <c r="AT103" s="1040"/>
      <c r="AU103" s="1643"/>
      <c r="AV103" s="1040"/>
      <c r="AW103" s="1040"/>
      <c r="AX103" s="1040"/>
      <c r="AY103" s="1643"/>
      <c r="AZ103" s="1040"/>
      <c r="BH103" s="1269"/>
      <c r="BI103" s="1127"/>
      <c r="BJ103" s="1127"/>
      <c r="BK103" s="1646"/>
      <c r="BL103" s="1127"/>
      <c r="BM103" s="1645"/>
      <c r="BN103" s="1127"/>
      <c r="BO103" s="1648"/>
      <c r="BP103" s="1269"/>
      <c r="BQ103" s="1127"/>
      <c r="BR103" s="1127"/>
      <c r="BS103" s="1127"/>
      <c r="BT103" s="1647"/>
      <c r="BU103" s="1127"/>
      <c r="BV103" s="1127"/>
      <c r="BW103" s="1127"/>
      <c r="BX103" s="1647"/>
      <c r="BY103" s="1127"/>
      <c r="BZ103" s="1127"/>
      <c r="CA103" s="1127"/>
      <c r="CB103" s="1647"/>
      <c r="CC103" s="1645"/>
    </row>
    <row r="104" spans="1:81" s="2" customFormat="1" ht="60" customHeight="1" thickBot="1" x14ac:dyDescent="0.25">
      <c r="B104" s="247" t="s">
        <v>111</v>
      </c>
      <c r="C104" s="752"/>
      <c r="D104" s="208"/>
      <c r="E104" s="115"/>
      <c r="F104" s="1590"/>
      <c r="G104" s="760"/>
      <c r="H104" s="208"/>
      <c r="I104" s="208"/>
      <c r="J104" s="1599"/>
      <c r="K104" s="760"/>
      <c r="L104" s="208"/>
      <c r="M104" s="208"/>
      <c r="N104" s="1599"/>
      <c r="O104" s="760"/>
      <c r="P104" s="208"/>
      <c r="Q104" s="208"/>
      <c r="R104" s="1599"/>
      <c r="S104" s="118"/>
      <c r="T104" s="208"/>
      <c r="U104" s="208"/>
      <c r="V104" s="1599"/>
      <c r="AE104" s="1229"/>
      <c r="AF104" s="1605" t="s">
        <v>687</v>
      </c>
      <c r="AG104" s="1218" t="s">
        <v>364</v>
      </c>
      <c r="AH104" s="1219" t="s">
        <v>370</v>
      </c>
      <c r="AI104" s="1606" t="s">
        <v>688</v>
      </c>
      <c r="AJ104" s="1605" t="s">
        <v>687</v>
      </c>
      <c r="AK104" s="1218" t="s">
        <v>364</v>
      </c>
      <c r="AL104" s="1219" t="s">
        <v>370</v>
      </c>
      <c r="AM104" s="1606" t="s">
        <v>688</v>
      </c>
      <c r="AN104" s="1605" t="s">
        <v>687</v>
      </c>
      <c r="AO104" s="1218" t="s">
        <v>364</v>
      </c>
      <c r="AP104" s="1219" t="s">
        <v>370</v>
      </c>
      <c r="AQ104" s="1606" t="s">
        <v>688</v>
      </c>
      <c r="AR104" s="1605" t="s">
        <v>687</v>
      </c>
      <c r="AS104" s="1218" t="s">
        <v>364</v>
      </c>
      <c r="AT104" s="1219" t="s">
        <v>370</v>
      </c>
      <c r="AU104" s="1606" t="s">
        <v>688</v>
      </c>
      <c r="AV104" s="1605" t="s">
        <v>687</v>
      </c>
      <c r="AW104" s="1218" t="s">
        <v>364</v>
      </c>
      <c r="AX104" s="1219" t="s">
        <v>371</v>
      </c>
      <c r="AY104" s="1606" t="s">
        <v>688</v>
      </c>
      <c r="AZ104" s="1040"/>
      <c r="BH104" s="1285"/>
      <c r="BI104" s="1609" t="s">
        <v>687</v>
      </c>
      <c r="BJ104" s="1272" t="s">
        <v>257</v>
      </c>
      <c r="BK104" s="1273" t="s">
        <v>370</v>
      </c>
      <c r="BL104" s="1610" t="s">
        <v>688</v>
      </c>
      <c r="BM104" s="1609" t="s">
        <v>687</v>
      </c>
      <c r="BN104" s="1272" t="s">
        <v>257</v>
      </c>
      <c r="BO104" s="1273" t="s">
        <v>370</v>
      </c>
      <c r="BP104" s="1610" t="s">
        <v>688</v>
      </c>
      <c r="BQ104" s="1609" t="s">
        <v>687</v>
      </c>
      <c r="BR104" s="1272" t="s">
        <v>257</v>
      </c>
      <c r="BS104" s="1273" t="s">
        <v>370</v>
      </c>
      <c r="BT104" s="1610" t="s">
        <v>688</v>
      </c>
      <c r="BU104" s="1609" t="s">
        <v>687</v>
      </c>
      <c r="BV104" s="1272" t="s">
        <v>257</v>
      </c>
      <c r="BW104" s="1273" t="s">
        <v>370</v>
      </c>
      <c r="BX104" s="1610" t="s">
        <v>688</v>
      </c>
      <c r="BY104" s="1609" t="s">
        <v>687</v>
      </c>
      <c r="BZ104" s="1272" t="s">
        <v>257</v>
      </c>
      <c r="CA104" s="1273" t="s">
        <v>371</v>
      </c>
      <c r="CB104" s="1610" t="s">
        <v>688</v>
      </c>
      <c r="CC104" s="1283"/>
    </row>
    <row r="105" spans="1:81" s="70" customFormat="1" ht="14.25" customHeight="1" x14ac:dyDescent="0.2">
      <c r="A105" s="69"/>
      <c r="B105" s="130" t="s">
        <v>151</v>
      </c>
      <c r="C105" s="119"/>
      <c r="D105" s="209"/>
      <c r="E105" s="112"/>
      <c r="F105" s="1591"/>
      <c r="G105" s="205"/>
      <c r="H105" s="209"/>
      <c r="I105" s="209"/>
      <c r="J105" s="1600"/>
      <c r="K105" s="205"/>
      <c r="L105" s="209"/>
      <c r="M105" s="209"/>
      <c r="N105" s="1600"/>
      <c r="O105" s="205"/>
      <c r="P105" s="209"/>
      <c r="Q105" s="209"/>
      <c r="R105" s="1600"/>
      <c r="S105" s="119"/>
      <c r="T105" s="209"/>
      <c r="U105" s="209"/>
      <c r="V105" s="1600"/>
      <c r="AE105" s="1197"/>
      <c r="AF105" s="1205"/>
      <c r="AG105" s="1519"/>
      <c r="AH105" s="1206"/>
      <c r="AI105" s="1607"/>
      <c r="AJ105" s="1520"/>
      <c r="AK105" s="1519"/>
      <c r="AL105" s="1206"/>
      <c r="AM105" s="1607"/>
      <c r="AN105" s="1520"/>
      <c r="AO105" s="1519"/>
      <c r="AP105" s="1206"/>
      <c r="AQ105" s="1607"/>
      <c r="AR105" s="1520"/>
      <c r="AS105" s="1519"/>
      <c r="AT105" s="1206"/>
      <c r="AU105" s="1607"/>
      <c r="AV105" s="1207"/>
      <c r="AW105" s="1220"/>
      <c r="AX105" s="1208"/>
      <c r="AY105" s="1607"/>
      <c r="AZ105" s="1040"/>
      <c r="BH105" s="1251"/>
      <c r="BI105" s="1259"/>
      <c r="BJ105" s="1501"/>
      <c r="BK105" s="1260"/>
      <c r="BL105" s="1611"/>
      <c r="BM105" s="1502"/>
      <c r="BN105" s="1501"/>
      <c r="BO105" s="1260"/>
      <c r="BP105" s="1611"/>
      <c r="BQ105" s="1502"/>
      <c r="BR105" s="1501"/>
      <c r="BS105" s="1260"/>
      <c r="BT105" s="1611"/>
      <c r="BU105" s="1502"/>
      <c r="BV105" s="1501"/>
      <c r="BW105" s="1260"/>
      <c r="BX105" s="1611"/>
      <c r="BY105" s="1261"/>
      <c r="BZ105" s="1274"/>
      <c r="CA105" s="1262"/>
      <c r="CB105" s="1611"/>
      <c r="CC105" s="1283"/>
    </row>
    <row r="106" spans="1:81" s="2" customFormat="1" ht="14.25" x14ac:dyDescent="0.2">
      <c r="A106" s="6"/>
      <c r="B106" s="102">
        <v>2002</v>
      </c>
      <c r="C106" s="227"/>
      <c r="D106" s="153"/>
      <c r="E106" s="152"/>
      <c r="F106" s="1592"/>
      <c r="G106" s="223"/>
      <c r="H106" s="153"/>
      <c r="I106" s="153"/>
      <c r="J106" s="1601"/>
      <c r="K106" s="223"/>
      <c r="L106" s="153"/>
      <c r="M106" s="153"/>
      <c r="N106" s="1601"/>
      <c r="O106" s="223"/>
      <c r="P106" s="153"/>
      <c r="Q106" s="153"/>
      <c r="R106" s="1601"/>
      <c r="S106" s="721">
        <f>C106+G106+K106+O106</f>
        <v>0</v>
      </c>
      <c r="T106" s="728">
        <f>D106+H106+L106+P106</f>
        <v>0</v>
      </c>
      <c r="U106" s="707">
        <f>E106+I106+M106+Q106</f>
        <v>0</v>
      </c>
      <c r="V106" s="1616">
        <f>F106+J106+N106+R106</f>
        <v>0</v>
      </c>
      <c r="W106" s="1615"/>
      <c r="AE106" s="1204">
        <v>2002</v>
      </c>
      <c r="AF106" s="1205" t="str">
        <f>IF(ISNUMBER(C106),'Cover Page'!$D$32/1000000*'4 classification'!C106/'FX rate'!$C7,"")</f>
        <v/>
      </c>
      <c r="AG106" s="1519" t="str">
        <f>IF(ISNUMBER(D106),'Cover Page'!$D$32/1000000*'4 classification'!D106/'FX rate'!$C7,"")</f>
        <v/>
      </c>
      <c r="AH106" s="1206" t="str">
        <f>IF(ISNUMBER(E106),'Cover Page'!$D$32/1000000*'4 classification'!E106/'FX rate'!$C7,"")</f>
        <v/>
      </c>
      <c r="AI106" s="1608" t="str">
        <f>IF(ISNUMBER(F106),'Cover Page'!$D$32/1000000*'4 classification'!F106/'FX rate'!$C7,"")</f>
        <v/>
      </c>
      <c r="AJ106" s="1520" t="str">
        <f>IF(ISNUMBER(G106),'Cover Page'!$D$32/1000000*'4 classification'!G106/'FX rate'!$C7,"")</f>
        <v/>
      </c>
      <c r="AK106" s="1519" t="str">
        <f>IF(ISNUMBER(H106),'Cover Page'!$D$32/1000000*'4 classification'!H106/'FX rate'!$C7,"")</f>
        <v/>
      </c>
      <c r="AL106" s="1206" t="str">
        <f>IF(ISNUMBER(I106),'Cover Page'!$D$32/1000000*'4 classification'!I106/'FX rate'!$C7,"")</f>
        <v/>
      </c>
      <c r="AM106" s="1608" t="str">
        <f>IF(ISNUMBER(J106),'Cover Page'!$D$32/1000000*'4 classification'!J106/'FX rate'!$C7,"")</f>
        <v/>
      </c>
      <c r="AN106" s="1520" t="str">
        <f>IF(ISNUMBER(K106),'Cover Page'!$D$32/1000000*'4 classification'!K106/'FX rate'!$C7,"")</f>
        <v/>
      </c>
      <c r="AO106" s="1519" t="str">
        <f>IF(ISNUMBER(L106),'Cover Page'!$D$32/1000000*'4 classification'!L106/'FX rate'!$C7,"")</f>
        <v/>
      </c>
      <c r="AP106" s="1206" t="str">
        <f>IF(ISNUMBER(M106),'Cover Page'!$D$32/1000000*'4 classification'!M106/'FX rate'!$C7,"")</f>
        <v/>
      </c>
      <c r="AQ106" s="1608" t="str">
        <f>IF(ISNUMBER(N106),'Cover Page'!$D$32/1000000*'4 classification'!N106/'FX rate'!$C7,"")</f>
        <v/>
      </c>
      <c r="AR106" s="1520" t="str">
        <f>IF(ISNUMBER(O106),'Cover Page'!$D$32/1000000*'4 classification'!O106/'FX rate'!$C7,"")</f>
        <v/>
      </c>
      <c r="AS106" s="1519" t="str">
        <f>IF(ISNUMBER(P106),'Cover Page'!$D$32/1000000*'4 classification'!P106/'FX rate'!$C7,"")</f>
        <v/>
      </c>
      <c r="AT106" s="1206" t="str">
        <f>IF(ISNUMBER(Q106),'Cover Page'!$D$32/1000000*'4 classification'!Q106/'FX rate'!$C7,"")</f>
        <v/>
      </c>
      <c r="AU106" s="1608" t="str">
        <f>IF(ISNUMBER(R106),'Cover Page'!$D$32/1000000*'4 classification'!R106/'FX rate'!$C7,"")</f>
        <v/>
      </c>
      <c r="AV106" s="1520">
        <f>IF(ISNUMBER(S106),'Cover Page'!$D$32/1000000*'4 classification'!S106/'FX rate'!$C7,"")</f>
        <v>0</v>
      </c>
      <c r="AW106" s="1519">
        <f>IF(ISNUMBER(T106),'Cover Page'!$D$32/1000000*'4 classification'!T106/'FX rate'!$C7,"")</f>
        <v>0</v>
      </c>
      <c r="AX106" s="1206">
        <f>IF(ISNUMBER(U106),'Cover Page'!$D$32/1000000*'4 classification'!U106/'FX rate'!$C7,"")</f>
        <v>0</v>
      </c>
      <c r="AY106" s="1608">
        <f>IF(ISNUMBER(V106),'Cover Page'!$D$32/1000000*'4 classification'!V106/'FX rate'!$C7,"")</f>
        <v>0</v>
      </c>
      <c r="AZ106" s="1040"/>
      <c r="BH106" s="1258">
        <v>2002</v>
      </c>
      <c r="BI106" s="1259" t="str">
        <f>IF(ISNUMBER(C106),'Cover Page'!$D$32/1000000*C106/'FX rate'!$C$21,"")</f>
        <v/>
      </c>
      <c r="BJ106" s="1501" t="str">
        <f>IF(ISNUMBER(D106),'Cover Page'!$D$32/1000000*D106/'FX rate'!$C$21,"")</f>
        <v/>
      </c>
      <c r="BK106" s="1260" t="str">
        <f>IF(ISNUMBER(E106),'Cover Page'!$D$32/1000000*E106/'FX rate'!$C$21,"")</f>
        <v/>
      </c>
      <c r="BL106" s="1611" t="str">
        <f>IF(ISNUMBER(F106),'Cover Page'!$D$32/1000000*F106/'FX rate'!$C$21,"")</f>
        <v/>
      </c>
      <c r="BM106" s="1502" t="str">
        <f>IF(ISNUMBER(G106),'Cover Page'!$D$32/1000000*G106/'FX rate'!$C$21,"")</f>
        <v/>
      </c>
      <c r="BN106" s="1501" t="str">
        <f>IF(ISNUMBER(H106),'Cover Page'!$D$32/1000000*H106/'FX rate'!$C$21,"")</f>
        <v/>
      </c>
      <c r="BO106" s="1260" t="str">
        <f>IF(ISNUMBER(I106),'Cover Page'!$D$32/1000000*I106/'FX rate'!$C$21,"")</f>
        <v/>
      </c>
      <c r="BP106" s="1611" t="str">
        <f>IF(ISNUMBER(J106),'Cover Page'!$D$32/1000000*J106/'FX rate'!$C$21,"")</f>
        <v/>
      </c>
      <c r="BQ106" s="1502" t="str">
        <f>IF(ISNUMBER(K106),'Cover Page'!$D$32/1000000*K106/'FX rate'!$C$21,"")</f>
        <v/>
      </c>
      <c r="BR106" s="1501" t="str">
        <f>IF(ISNUMBER(L106),'Cover Page'!$D$32/1000000*L106/'FX rate'!$C$21,"")</f>
        <v/>
      </c>
      <c r="BS106" s="1260" t="str">
        <f>IF(ISNUMBER(M106),'Cover Page'!$D$32/1000000*M106/'FX rate'!$C$21,"")</f>
        <v/>
      </c>
      <c r="BT106" s="1611" t="str">
        <f>IF(ISNUMBER(N106),'Cover Page'!$D$32/1000000*N106/'FX rate'!$C$21,"")</f>
        <v/>
      </c>
      <c r="BU106" s="1502" t="str">
        <f>IF(ISNUMBER(O106),'Cover Page'!$D$32/1000000*O106/'FX rate'!$C$21,"")</f>
        <v/>
      </c>
      <c r="BV106" s="1501" t="str">
        <f>IF(ISNUMBER(P106),'Cover Page'!$D$32/1000000*P106/'FX rate'!$C$21,"")</f>
        <v/>
      </c>
      <c r="BW106" s="1260" t="str">
        <f>IF(ISNUMBER(Q106),'Cover Page'!$D$32/1000000*Q106/'FX rate'!$C$21,"")</f>
        <v/>
      </c>
      <c r="BX106" s="1611" t="str">
        <f>IF(ISNUMBER(R106),'Cover Page'!$D$32/1000000*R106/'FX rate'!$C$21,"")</f>
        <v/>
      </c>
      <c r="BY106" s="1502">
        <f>IF(ISNUMBER(S106),'Cover Page'!$D$32/1000000*S106/'FX rate'!$C$21,"")</f>
        <v>0</v>
      </c>
      <c r="BZ106" s="1501">
        <f>IF(ISNUMBER(T106),'Cover Page'!$D$32/1000000*T106/'FX rate'!$C$21,"")</f>
        <v>0</v>
      </c>
      <c r="CA106" s="1260">
        <f>IF(ISNUMBER(U106),'Cover Page'!$D$32/1000000*U106/'FX rate'!$C$21,"")</f>
        <v>0</v>
      </c>
      <c r="CB106" s="1611">
        <f>IF(ISNUMBER(V106),'Cover Page'!$D$32/1000000*V106/'FX rate'!$C$21,"")</f>
        <v>0</v>
      </c>
      <c r="CC106" s="1283"/>
    </row>
    <row r="107" spans="1:81" s="2" customFormat="1" ht="14.25" x14ac:dyDescent="0.2">
      <c r="A107" s="6"/>
      <c r="B107" s="103">
        <v>2003</v>
      </c>
      <c r="C107" s="229"/>
      <c r="D107" s="155"/>
      <c r="E107" s="154"/>
      <c r="F107" s="1592"/>
      <c r="G107" s="225"/>
      <c r="H107" s="155"/>
      <c r="I107" s="155"/>
      <c r="J107" s="1601"/>
      <c r="K107" s="225"/>
      <c r="L107" s="155"/>
      <c r="M107" s="155"/>
      <c r="N107" s="1601"/>
      <c r="O107" s="225"/>
      <c r="P107" s="155"/>
      <c r="Q107" s="155"/>
      <c r="R107" s="1601"/>
      <c r="S107" s="721">
        <f t="shared" ref="S107:S119" si="11">C107+G107+K107+O107</f>
        <v>0</v>
      </c>
      <c r="T107" s="729">
        <f>D107+H107+L107+P107</f>
        <v>0</v>
      </c>
      <c r="U107" s="707">
        <f t="shared" ref="U107:V121" si="12">E107+I107+M107+Q107</f>
        <v>0</v>
      </c>
      <c r="V107" s="1617">
        <f t="shared" ref="V107:V119" si="13">F107+J107+N107+R107</f>
        <v>0</v>
      </c>
      <c r="AE107" s="1106">
        <v>2003</v>
      </c>
      <c r="AF107" s="1207" t="str">
        <f>IF(ISNUMBER(C107),'Cover Page'!$D$32/1000000*'4 classification'!C107/'FX rate'!$C8,"")</f>
        <v/>
      </c>
      <c r="AG107" s="1521" t="str">
        <f>IF(ISNUMBER(D107),'Cover Page'!$D$32/1000000*'4 classification'!D107/'FX rate'!$C8,"")</f>
        <v/>
      </c>
      <c r="AH107" s="1208" t="str">
        <f>IF(ISNUMBER(E107),'Cover Page'!$D$32/1000000*'4 classification'!E107/'FX rate'!$C8,"")</f>
        <v/>
      </c>
      <c r="AI107" s="1607" t="str">
        <f>IF(ISNUMBER(F107),'Cover Page'!$D$32/1000000*'4 classification'!F107/'FX rate'!$C8,"")</f>
        <v/>
      </c>
      <c r="AJ107" s="1522" t="str">
        <f>IF(ISNUMBER(G107),'Cover Page'!$D$32/1000000*'4 classification'!G107/'FX rate'!$C8,"")</f>
        <v/>
      </c>
      <c r="AK107" s="1521" t="str">
        <f>IF(ISNUMBER(H107),'Cover Page'!$D$32/1000000*'4 classification'!H107/'FX rate'!$C8,"")</f>
        <v/>
      </c>
      <c r="AL107" s="1208" t="str">
        <f>IF(ISNUMBER(I107),'Cover Page'!$D$32/1000000*'4 classification'!I107/'FX rate'!$C8,"")</f>
        <v/>
      </c>
      <c r="AM107" s="1607" t="str">
        <f>IF(ISNUMBER(J107),'Cover Page'!$D$32/1000000*'4 classification'!J107/'FX rate'!$C8,"")</f>
        <v/>
      </c>
      <c r="AN107" s="1522" t="str">
        <f>IF(ISNUMBER(K107),'Cover Page'!$D$32/1000000*'4 classification'!K107/'FX rate'!$C8,"")</f>
        <v/>
      </c>
      <c r="AO107" s="1521" t="str">
        <f>IF(ISNUMBER(L107),'Cover Page'!$D$32/1000000*'4 classification'!L107/'FX rate'!$C8,"")</f>
        <v/>
      </c>
      <c r="AP107" s="1208" t="str">
        <f>IF(ISNUMBER(M107),'Cover Page'!$D$32/1000000*'4 classification'!M107/'FX rate'!$C8,"")</f>
        <v/>
      </c>
      <c r="AQ107" s="1607" t="str">
        <f>IF(ISNUMBER(N107),'Cover Page'!$D$32/1000000*'4 classification'!N107/'FX rate'!$C8,"")</f>
        <v/>
      </c>
      <c r="AR107" s="1522" t="str">
        <f>IF(ISNUMBER(O107),'Cover Page'!$D$32/1000000*'4 classification'!O107/'FX rate'!$C8,"")</f>
        <v/>
      </c>
      <c r="AS107" s="1521" t="str">
        <f>IF(ISNUMBER(P107),'Cover Page'!$D$32/1000000*'4 classification'!P107/'FX rate'!$C8,"")</f>
        <v/>
      </c>
      <c r="AT107" s="1208" t="str">
        <f>IF(ISNUMBER(Q107),'Cover Page'!$D$32/1000000*'4 classification'!Q107/'FX rate'!$C8,"")</f>
        <v/>
      </c>
      <c r="AU107" s="1607" t="str">
        <f>IF(ISNUMBER(R107),'Cover Page'!$D$32/1000000*'4 classification'!R107/'FX rate'!$C8,"")</f>
        <v/>
      </c>
      <c r="AV107" s="1520">
        <f>IF(ISNUMBER(S107),'Cover Page'!$D$32/1000000*'4 classification'!S107/'FX rate'!$C8,"")</f>
        <v>0</v>
      </c>
      <c r="AW107" s="1519">
        <f>IF(ISNUMBER(T107),'Cover Page'!$D$32/1000000*'4 classification'!T107/'FX rate'!$C8,"")</f>
        <v>0</v>
      </c>
      <c r="AX107" s="1206">
        <f>IF(ISNUMBER(U107),'Cover Page'!$D$32/1000000*'4 classification'!U107/'FX rate'!$C8,"")</f>
        <v>0</v>
      </c>
      <c r="AY107" s="1607">
        <f>IF(ISNUMBER(V107),'Cover Page'!$D$32/1000000*'4 classification'!V107/'FX rate'!$C8,"")</f>
        <v>0</v>
      </c>
      <c r="AZ107" s="1040"/>
      <c r="BB107" s="1621"/>
      <c r="BH107" s="1180">
        <v>2003</v>
      </c>
      <c r="BI107" s="1261" t="str">
        <f>IF(ISNUMBER(C107),'Cover Page'!$D$32/1000000*C107/'FX rate'!$C$21,"")</f>
        <v/>
      </c>
      <c r="BJ107" s="1503" t="str">
        <f>IF(ISNUMBER(D107),'Cover Page'!$D$32/1000000*D107/'FX rate'!$C$21,"")</f>
        <v/>
      </c>
      <c r="BK107" s="1262" t="str">
        <f>IF(ISNUMBER(E107),'Cover Page'!$D$32/1000000*E107/'FX rate'!$C$21,"")</f>
        <v/>
      </c>
      <c r="BL107" s="1612" t="str">
        <f>IF(ISNUMBER(F107),'Cover Page'!$D$32/1000000*F107/'FX rate'!$C$21,"")</f>
        <v/>
      </c>
      <c r="BM107" s="1504" t="str">
        <f>IF(ISNUMBER(G107),'Cover Page'!$D$32/1000000*G107/'FX rate'!$C$21,"")</f>
        <v/>
      </c>
      <c r="BN107" s="1503" t="str">
        <f>IF(ISNUMBER(H107),'Cover Page'!$D$32/1000000*H107/'FX rate'!$C$21,"")</f>
        <v/>
      </c>
      <c r="BO107" s="1262" t="str">
        <f>IF(ISNUMBER(I107),'Cover Page'!$D$32/1000000*I107/'FX rate'!$C$21,"")</f>
        <v/>
      </c>
      <c r="BP107" s="1612" t="str">
        <f>IF(ISNUMBER(J107),'Cover Page'!$D$32/1000000*J107/'FX rate'!$C$21,"")</f>
        <v/>
      </c>
      <c r="BQ107" s="1504" t="str">
        <f>IF(ISNUMBER(K107),'Cover Page'!$D$32/1000000*K107/'FX rate'!$C$21,"")</f>
        <v/>
      </c>
      <c r="BR107" s="1503" t="str">
        <f>IF(ISNUMBER(L107),'Cover Page'!$D$32/1000000*L107/'FX rate'!$C$21,"")</f>
        <v/>
      </c>
      <c r="BS107" s="1262" t="str">
        <f>IF(ISNUMBER(M107),'Cover Page'!$D$32/1000000*M107/'FX rate'!$C$21,"")</f>
        <v/>
      </c>
      <c r="BT107" s="1612" t="str">
        <f>IF(ISNUMBER(N107),'Cover Page'!$D$32/1000000*N107/'FX rate'!$C$21,"")</f>
        <v/>
      </c>
      <c r="BU107" s="1504" t="str">
        <f>IF(ISNUMBER(O107),'Cover Page'!$D$32/1000000*O107/'FX rate'!$C$21,"")</f>
        <v/>
      </c>
      <c r="BV107" s="1503" t="str">
        <f>IF(ISNUMBER(P107),'Cover Page'!$D$32/1000000*P107/'FX rate'!$C$21,"")</f>
        <v/>
      </c>
      <c r="BW107" s="1262" t="str">
        <f>IF(ISNUMBER(Q107),'Cover Page'!$D$32/1000000*Q107/'FX rate'!$C$21,"")</f>
        <v/>
      </c>
      <c r="BX107" s="1612" t="str">
        <f>IF(ISNUMBER(R107),'Cover Page'!$D$32/1000000*R107/'FX rate'!$C$21,"")</f>
        <v/>
      </c>
      <c r="BY107" s="1502">
        <f>IF(ISNUMBER(S107),'Cover Page'!$D$32/1000000*S107/'FX rate'!$C$21,"")</f>
        <v>0</v>
      </c>
      <c r="BZ107" s="1501">
        <f>IF(ISNUMBER(T107),'Cover Page'!$D$32/1000000*T107/'FX rate'!$C$21,"")</f>
        <v>0</v>
      </c>
      <c r="CA107" s="1260">
        <f>IF(ISNUMBER(U107),'Cover Page'!$D$32/1000000*U107/'FX rate'!$C$21,"")</f>
        <v>0</v>
      </c>
      <c r="CB107" s="1611">
        <f>IF(ISNUMBER(V107),'Cover Page'!$D$32/1000000*V107/'FX rate'!$C$21,"")</f>
        <v>0</v>
      </c>
      <c r="CC107" s="1283"/>
    </row>
    <row r="108" spans="1:81" s="2" customFormat="1" ht="14.25" x14ac:dyDescent="0.2">
      <c r="A108" s="6"/>
      <c r="B108" s="103">
        <v>2004</v>
      </c>
      <c r="C108" s="229"/>
      <c r="D108" s="155"/>
      <c r="E108" s="154"/>
      <c r="F108" s="1592"/>
      <c r="G108" s="225"/>
      <c r="H108" s="155"/>
      <c r="I108" s="155"/>
      <c r="J108" s="1601"/>
      <c r="K108" s="225"/>
      <c r="L108" s="155"/>
      <c r="M108" s="155"/>
      <c r="N108" s="1601"/>
      <c r="O108" s="225"/>
      <c r="P108" s="155"/>
      <c r="Q108" s="155"/>
      <c r="R108" s="1601"/>
      <c r="S108" s="721">
        <f t="shared" si="11"/>
        <v>0</v>
      </c>
      <c r="T108" s="729">
        <f t="shared" ref="T108:T119" si="14">D108+H108+L108+P108</f>
        <v>0</v>
      </c>
      <c r="U108" s="707">
        <f t="shared" si="12"/>
        <v>0</v>
      </c>
      <c r="V108" s="1617">
        <f t="shared" si="13"/>
        <v>0</v>
      </c>
      <c r="AE108" s="1106">
        <v>2004</v>
      </c>
      <c r="AF108" s="1207" t="str">
        <f>IF(ISNUMBER(C108),'Cover Page'!$D$32/1000000*'4 classification'!C108/'FX rate'!$C9,"")</f>
        <v/>
      </c>
      <c r="AG108" s="1521" t="str">
        <f>IF(ISNUMBER(D108),'Cover Page'!$D$32/1000000*'4 classification'!D108/'FX rate'!$C9,"")</f>
        <v/>
      </c>
      <c r="AH108" s="1208" t="str">
        <f>IF(ISNUMBER(E108),'Cover Page'!$D$32/1000000*'4 classification'!E108/'FX rate'!$C9,"")</f>
        <v/>
      </c>
      <c r="AI108" s="1607" t="str">
        <f>IF(ISNUMBER(F108),'Cover Page'!$D$32/1000000*'4 classification'!F108/'FX rate'!$C9,"")</f>
        <v/>
      </c>
      <c r="AJ108" s="1522" t="str">
        <f>IF(ISNUMBER(G108),'Cover Page'!$D$32/1000000*'4 classification'!G108/'FX rate'!$C9,"")</f>
        <v/>
      </c>
      <c r="AK108" s="1521" t="str">
        <f>IF(ISNUMBER(H108),'Cover Page'!$D$32/1000000*'4 classification'!H108/'FX rate'!$C9,"")</f>
        <v/>
      </c>
      <c r="AL108" s="1208" t="str">
        <f>IF(ISNUMBER(I108),'Cover Page'!$D$32/1000000*'4 classification'!I108/'FX rate'!$C9,"")</f>
        <v/>
      </c>
      <c r="AM108" s="1607" t="str">
        <f>IF(ISNUMBER(J108),'Cover Page'!$D$32/1000000*'4 classification'!J108/'FX rate'!$C9,"")</f>
        <v/>
      </c>
      <c r="AN108" s="1522" t="str">
        <f>IF(ISNUMBER(K108),'Cover Page'!$D$32/1000000*'4 classification'!K108/'FX rate'!$C9,"")</f>
        <v/>
      </c>
      <c r="AO108" s="1521" t="str">
        <f>IF(ISNUMBER(L108),'Cover Page'!$D$32/1000000*'4 classification'!L108/'FX rate'!$C9,"")</f>
        <v/>
      </c>
      <c r="AP108" s="1208" t="str">
        <f>IF(ISNUMBER(M108),'Cover Page'!$D$32/1000000*'4 classification'!M108/'FX rate'!$C9,"")</f>
        <v/>
      </c>
      <c r="AQ108" s="1607" t="str">
        <f>IF(ISNUMBER(N108),'Cover Page'!$D$32/1000000*'4 classification'!N108/'FX rate'!$C9,"")</f>
        <v/>
      </c>
      <c r="AR108" s="1522" t="str">
        <f>IF(ISNUMBER(O108),'Cover Page'!$D$32/1000000*'4 classification'!O108/'FX rate'!$C9,"")</f>
        <v/>
      </c>
      <c r="AS108" s="1521" t="str">
        <f>IF(ISNUMBER(P108),'Cover Page'!$D$32/1000000*'4 classification'!P108/'FX rate'!$C9,"")</f>
        <v/>
      </c>
      <c r="AT108" s="1208" t="str">
        <f>IF(ISNUMBER(Q108),'Cover Page'!$D$32/1000000*'4 classification'!Q108/'FX rate'!$C9,"")</f>
        <v/>
      </c>
      <c r="AU108" s="1607" t="str">
        <f>IF(ISNUMBER(R108),'Cover Page'!$D$32/1000000*'4 classification'!R108/'FX rate'!$C9,"")</f>
        <v/>
      </c>
      <c r="AV108" s="1520">
        <f>IF(ISNUMBER(S108),'Cover Page'!$D$32/1000000*'4 classification'!S108/'FX rate'!$C9,"")</f>
        <v>0</v>
      </c>
      <c r="AW108" s="1519">
        <f>IF(ISNUMBER(T108),'Cover Page'!$D$32/1000000*'4 classification'!T108/'FX rate'!$C9,"")</f>
        <v>0</v>
      </c>
      <c r="AX108" s="1206">
        <f>IF(ISNUMBER(U108),'Cover Page'!$D$32/1000000*'4 classification'!U108/'FX rate'!$C9,"")</f>
        <v>0</v>
      </c>
      <c r="AY108" s="1607">
        <f>IF(ISNUMBER(V108),'Cover Page'!$D$32/1000000*'4 classification'!V108/'FX rate'!$C9,"")</f>
        <v>0</v>
      </c>
      <c r="AZ108" s="1040"/>
      <c r="BH108" s="1180">
        <v>2004</v>
      </c>
      <c r="BI108" s="1261" t="str">
        <f>IF(ISNUMBER(C108),'Cover Page'!$D$32/1000000*C108/'FX rate'!$C$21,"")</f>
        <v/>
      </c>
      <c r="BJ108" s="1503" t="str">
        <f>IF(ISNUMBER(D108),'Cover Page'!$D$32/1000000*D108/'FX rate'!$C$21,"")</f>
        <v/>
      </c>
      <c r="BK108" s="1262" t="str">
        <f>IF(ISNUMBER(E108),'Cover Page'!$D$32/1000000*E108/'FX rate'!$C$21,"")</f>
        <v/>
      </c>
      <c r="BL108" s="1612" t="str">
        <f>IF(ISNUMBER(F108),'Cover Page'!$D$32/1000000*F108/'FX rate'!$C$21,"")</f>
        <v/>
      </c>
      <c r="BM108" s="1504" t="str">
        <f>IF(ISNUMBER(G108),'Cover Page'!$D$32/1000000*G108/'FX rate'!$C$21,"")</f>
        <v/>
      </c>
      <c r="BN108" s="1503" t="str">
        <f>IF(ISNUMBER(H108),'Cover Page'!$D$32/1000000*H108/'FX rate'!$C$21,"")</f>
        <v/>
      </c>
      <c r="BO108" s="1262" t="str">
        <f>IF(ISNUMBER(I108),'Cover Page'!$D$32/1000000*I108/'FX rate'!$C$21,"")</f>
        <v/>
      </c>
      <c r="BP108" s="1612" t="str">
        <f>IF(ISNUMBER(J108),'Cover Page'!$D$32/1000000*J108/'FX rate'!$C$21,"")</f>
        <v/>
      </c>
      <c r="BQ108" s="1504" t="str">
        <f>IF(ISNUMBER(K108),'Cover Page'!$D$32/1000000*K108/'FX rate'!$C$21,"")</f>
        <v/>
      </c>
      <c r="BR108" s="1503" t="str">
        <f>IF(ISNUMBER(L108),'Cover Page'!$D$32/1000000*L108/'FX rate'!$C$21,"")</f>
        <v/>
      </c>
      <c r="BS108" s="1262" t="str">
        <f>IF(ISNUMBER(M108),'Cover Page'!$D$32/1000000*M108/'FX rate'!$C$21,"")</f>
        <v/>
      </c>
      <c r="BT108" s="1612" t="str">
        <f>IF(ISNUMBER(N108),'Cover Page'!$D$32/1000000*N108/'FX rate'!$C$21,"")</f>
        <v/>
      </c>
      <c r="BU108" s="1504" t="str">
        <f>IF(ISNUMBER(O108),'Cover Page'!$D$32/1000000*O108/'FX rate'!$C$21,"")</f>
        <v/>
      </c>
      <c r="BV108" s="1503" t="str">
        <f>IF(ISNUMBER(P108),'Cover Page'!$D$32/1000000*P108/'FX rate'!$C$21,"")</f>
        <v/>
      </c>
      <c r="BW108" s="1262" t="str">
        <f>IF(ISNUMBER(Q108),'Cover Page'!$D$32/1000000*Q108/'FX rate'!$C$21,"")</f>
        <v/>
      </c>
      <c r="BX108" s="1612" t="str">
        <f>IF(ISNUMBER(R108),'Cover Page'!$D$32/1000000*R108/'FX rate'!$C$21,"")</f>
        <v/>
      </c>
      <c r="BY108" s="1502">
        <f>IF(ISNUMBER(S108),'Cover Page'!$D$32/1000000*S108/'FX rate'!$C$21,"")</f>
        <v>0</v>
      </c>
      <c r="BZ108" s="1501">
        <f>IF(ISNUMBER(T108),'Cover Page'!$D$32/1000000*T108/'FX rate'!$C$21,"")</f>
        <v>0</v>
      </c>
      <c r="CA108" s="1260">
        <f>IF(ISNUMBER(U108),'Cover Page'!$D$32/1000000*U108/'FX rate'!$C$21,"")</f>
        <v>0</v>
      </c>
      <c r="CB108" s="1611">
        <f>IF(ISNUMBER(V108),'Cover Page'!$D$32/1000000*V108/'FX rate'!$C$21,"")</f>
        <v>0</v>
      </c>
      <c r="CC108" s="1283"/>
    </row>
    <row r="109" spans="1:81" s="2" customFormat="1" ht="14.25" x14ac:dyDescent="0.2">
      <c r="A109" s="6"/>
      <c r="B109" s="103">
        <v>2005</v>
      </c>
      <c r="C109" s="229"/>
      <c r="D109" s="155"/>
      <c r="E109" s="154"/>
      <c r="F109" s="1592"/>
      <c r="G109" s="225"/>
      <c r="H109" s="155"/>
      <c r="I109" s="155"/>
      <c r="J109" s="1601"/>
      <c r="K109" s="225"/>
      <c r="L109" s="155"/>
      <c r="M109" s="155"/>
      <c r="N109" s="1601"/>
      <c r="O109" s="225"/>
      <c r="P109" s="155"/>
      <c r="Q109" s="155"/>
      <c r="R109" s="1601"/>
      <c r="S109" s="721">
        <f t="shared" si="11"/>
        <v>0</v>
      </c>
      <c r="T109" s="729">
        <f t="shared" si="14"/>
        <v>0</v>
      </c>
      <c r="U109" s="707">
        <f t="shared" si="12"/>
        <v>0</v>
      </c>
      <c r="V109" s="1617">
        <f t="shared" si="13"/>
        <v>0</v>
      </c>
      <c r="AE109" s="1106">
        <v>2005</v>
      </c>
      <c r="AF109" s="1207" t="str">
        <f>IF(ISNUMBER(C109),'Cover Page'!$D$32/1000000*'4 classification'!C109/'FX rate'!$C10,"")</f>
        <v/>
      </c>
      <c r="AG109" s="1521" t="str">
        <f>IF(ISNUMBER(D109),'Cover Page'!$D$32/1000000*'4 classification'!D109/'FX rate'!$C10,"")</f>
        <v/>
      </c>
      <c r="AH109" s="1208" t="str">
        <f>IF(ISNUMBER(E109),'Cover Page'!$D$32/1000000*'4 classification'!E109/'FX rate'!$C10,"")</f>
        <v/>
      </c>
      <c r="AI109" s="1607" t="str">
        <f>IF(ISNUMBER(F109),'Cover Page'!$D$32/1000000*'4 classification'!F109/'FX rate'!$C10,"")</f>
        <v/>
      </c>
      <c r="AJ109" s="1522" t="str">
        <f>IF(ISNUMBER(G109),'Cover Page'!$D$32/1000000*'4 classification'!G109/'FX rate'!$C10,"")</f>
        <v/>
      </c>
      <c r="AK109" s="1521" t="str">
        <f>IF(ISNUMBER(H109),'Cover Page'!$D$32/1000000*'4 classification'!H109/'FX rate'!$C10,"")</f>
        <v/>
      </c>
      <c r="AL109" s="1208" t="str">
        <f>IF(ISNUMBER(I109),'Cover Page'!$D$32/1000000*'4 classification'!I109/'FX rate'!$C10,"")</f>
        <v/>
      </c>
      <c r="AM109" s="1607" t="str">
        <f>IF(ISNUMBER(J109),'Cover Page'!$D$32/1000000*'4 classification'!J109/'FX rate'!$C10,"")</f>
        <v/>
      </c>
      <c r="AN109" s="1522" t="str">
        <f>IF(ISNUMBER(K109),'Cover Page'!$D$32/1000000*'4 classification'!K109/'FX rate'!$C10,"")</f>
        <v/>
      </c>
      <c r="AO109" s="1521" t="str">
        <f>IF(ISNUMBER(L109),'Cover Page'!$D$32/1000000*'4 classification'!L109/'FX rate'!$C10,"")</f>
        <v/>
      </c>
      <c r="AP109" s="1208" t="str">
        <f>IF(ISNUMBER(M109),'Cover Page'!$D$32/1000000*'4 classification'!M109/'FX rate'!$C10,"")</f>
        <v/>
      </c>
      <c r="AQ109" s="1607" t="str">
        <f>IF(ISNUMBER(N109),'Cover Page'!$D$32/1000000*'4 classification'!N109/'FX rate'!$C10,"")</f>
        <v/>
      </c>
      <c r="AR109" s="1522" t="str">
        <f>IF(ISNUMBER(O109),'Cover Page'!$D$32/1000000*'4 classification'!O109/'FX rate'!$C10,"")</f>
        <v/>
      </c>
      <c r="AS109" s="1521" t="str">
        <f>IF(ISNUMBER(P109),'Cover Page'!$D$32/1000000*'4 classification'!P109/'FX rate'!$C10,"")</f>
        <v/>
      </c>
      <c r="AT109" s="1208" t="str">
        <f>IF(ISNUMBER(Q109),'Cover Page'!$D$32/1000000*'4 classification'!Q109/'FX rate'!$C10,"")</f>
        <v/>
      </c>
      <c r="AU109" s="1607" t="str">
        <f>IF(ISNUMBER(R109),'Cover Page'!$D$32/1000000*'4 classification'!R109/'FX rate'!$C10,"")</f>
        <v/>
      </c>
      <c r="AV109" s="1520">
        <f>IF(ISNUMBER(S109),'Cover Page'!$D$32/1000000*'4 classification'!S109/'FX rate'!$C10,"")</f>
        <v>0</v>
      </c>
      <c r="AW109" s="1519">
        <f>IF(ISNUMBER(T109),'Cover Page'!$D$32/1000000*'4 classification'!T109/'FX rate'!$C10,"")</f>
        <v>0</v>
      </c>
      <c r="AX109" s="1206">
        <f>IF(ISNUMBER(U109),'Cover Page'!$D$32/1000000*'4 classification'!U109/'FX rate'!$C10,"")</f>
        <v>0</v>
      </c>
      <c r="AY109" s="1607">
        <f>IF(ISNUMBER(V109),'Cover Page'!$D$32/1000000*'4 classification'!V109/'FX rate'!$C10,"")</f>
        <v>0</v>
      </c>
      <c r="AZ109" s="1040"/>
      <c r="BH109" s="1180">
        <v>2005</v>
      </c>
      <c r="BI109" s="1261" t="str">
        <f>IF(ISNUMBER(C109),'Cover Page'!$D$32/1000000*C109/'FX rate'!$C$21,"")</f>
        <v/>
      </c>
      <c r="BJ109" s="1503" t="str">
        <f>IF(ISNUMBER(D109),'Cover Page'!$D$32/1000000*D109/'FX rate'!$C$21,"")</f>
        <v/>
      </c>
      <c r="BK109" s="1262" t="str">
        <f>IF(ISNUMBER(E109),'Cover Page'!$D$32/1000000*E109/'FX rate'!$C$21,"")</f>
        <v/>
      </c>
      <c r="BL109" s="1612" t="str">
        <f>IF(ISNUMBER(F109),'Cover Page'!$D$32/1000000*F109/'FX rate'!$C$21,"")</f>
        <v/>
      </c>
      <c r="BM109" s="1504" t="str">
        <f>IF(ISNUMBER(G109),'Cover Page'!$D$32/1000000*G109/'FX rate'!$C$21,"")</f>
        <v/>
      </c>
      <c r="BN109" s="1503" t="str">
        <f>IF(ISNUMBER(H109),'Cover Page'!$D$32/1000000*H109/'FX rate'!$C$21,"")</f>
        <v/>
      </c>
      <c r="BO109" s="1262" t="str">
        <f>IF(ISNUMBER(I109),'Cover Page'!$D$32/1000000*I109/'FX rate'!$C$21,"")</f>
        <v/>
      </c>
      <c r="BP109" s="1612" t="str">
        <f>IF(ISNUMBER(J109),'Cover Page'!$D$32/1000000*J109/'FX rate'!$C$21,"")</f>
        <v/>
      </c>
      <c r="BQ109" s="1504" t="str">
        <f>IF(ISNUMBER(K109),'Cover Page'!$D$32/1000000*K109/'FX rate'!$C$21,"")</f>
        <v/>
      </c>
      <c r="BR109" s="1503" t="str">
        <f>IF(ISNUMBER(L109),'Cover Page'!$D$32/1000000*L109/'FX rate'!$C$21,"")</f>
        <v/>
      </c>
      <c r="BS109" s="1262" t="str">
        <f>IF(ISNUMBER(M109),'Cover Page'!$D$32/1000000*M109/'FX rate'!$C$21,"")</f>
        <v/>
      </c>
      <c r="BT109" s="1612" t="str">
        <f>IF(ISNUMBER(N109),'Cover Page'!$D$32/1000000*N109/'FX rate'!$C$21,"")</f>
        <v/>
      </c>
      <c r="BU109" s="1504" t="str">
        <f>IF(ISNUMBER(O109),'Cover Page'!$D$32/1000000*O109/'FX rate'!$C$21,"")</f>
        <v/>
      </c>
      <c r="BV109" s="1503" t="str">
        <f>IF(ISNUMBER(P109),'Cover Page'!$D$32/1000000*P109/'FX rate'!$C$21,"")</f>
        <v/>
      </c>
      <c r="BW109" s="1262" t="str">
        <f>IF(ISNUMBER(Q109),'Cover Page'!$D$32/1000000*Q109/'FX rate'!$C$21,"")</f>
        <v/>
      </c>
      <c r="BX109" s="1612" t="str">
        <f>IF(ISNUMBER(R109),'Cover Page'!$D$32/1000000*R109/'FX rate'!$C$21,"")</f>
        <v/>
      </c>
      <c r="BY109" s="1502">
        <f>IF(ISNUMBER(S109),'Cover Page'!$D$32/1000000*S109/'FX rate'!$C$21,"")</f>
        <v>0</v>
      </c>
      <c r="BZ109" s="1501">
        <f>IF(ISNUMBER(T109),'Cover Page'!$D$32/1000000*T109/'FX rate'!$C$21,"")</f>
        <v>0</v>
      </c>
      <c r="CA109" s="1260">
        <f>IF(ISNUMBER(U109),'Cover Page'!$D$32/1000000*U109/'FX rate'!$C$21,"")</f>
        <v>0</v>
      </c>
      <c r="CB109" s="1611">
        <f>IF(ISNUMBER(V109),'Cover Page'!$D$32/1000000*V109/'FX rate'!$C$21,"")</f>
        <v>0</v>
      </c>
      <c r="CC109" s="1283"/>
    </row>
    <row r="110" spans="1:81" s="2" customFormat="1" ht="14.25" x14ac:dyDescent="0.2">
      <c r="A110" s="6"/>
      <c r="B110" s="103">
        <v>2006</v>
      </c>
      <c r="C110" s="229"/>
      <c r="D110" s="155"/>
      <c r="E110" s="154"/>
      <c r="F110" s="1592"/>
      <c r="G110" s="225"/>
      <c r="H110" s="155"/>
      <c r="I110" s="155"/>
      <c r="J110" s="1601"/>
      <c r="K110" s="225"/>
      <c r="L110" s="155"/>
      <c r="M110" s="155"/>
      <c r="N110" s="1601"/>
      <c r="O110" s="225"/>
      <c r="P110" s="155"/>
      <c r="Q110" s="155"/>
      <c r="R110" s="1601"/>
      <c r="S110" s="721">
        <f t="shared" si="11"/>
        <v>0</v>
      </c>
      <c r="T110" s="729">
        <f t="shared" si="14"/>
        <v>0</v>
      </c>
      <c r="U110" s="707">
        <f t="shared" si="12"/>
        <v>0</v>
      </c>
      <c r="V110" s="1617">
        <f t="shared" si="13"/>
        <v>0</v>
      </c>
      <c r="AE110" s="1106">
        <v>2006</v>
      </c>
      <c r="AF110" s="1207" t="str">
        <f>IF(ISNUMBER(C110),'Cover Page'!$D$32/1000000*'4 classification'!C110/'FX rate'!$C11,"")</f>
        <v/>
      </c>
      <c r="AG110" s="1521" t="str">
        <f>IF(ISNUMBER(D110),'Cover Page'!$D$32/1000000*'4 classification'!D110/'FX rate'!$C11,"")</f>
        <v/>
      </c>
      <c r="AH110" s="1208" t="str">
        <f>IF(ISNUMBER(E110),'Cover Page'!$D$32/1000000*'4 classification'!E110/'FX rate'!$C11,"")</f>
        <v/>
      </c>
      <c r="AI110" s="1607" t="str">
        <f>IF(ISNUMBER(F110),'Cover Page'!$D$32/1000000*'4 classification'!F110/'FX rate'!$C11,"")</f>
        <v/>
      </c>
      <c r="AJ110" s="1522" t="str">
        <f>IF(ISNUMBER(G110),'Cover Page'!$D$32/1000000*'4 classification'!G110/'FX rate'!$C11,"")</f>
        <v/>
      </c>
      <c r="AK110" s="1521" t="str">
        <f>IF(ISNUMBER(H110),'Cover Page'!$D$32/1000000*'4 classification'!H110/'FX rate'!$C11,"")</f>
        <v/>
      </c>
      <c r="AL110" s="1208" t="str">
        <f>IF(ISNUMBER(I110),'Cover Page'!$D$32/1000000*'4 classification'!I110/'FX rate'!$C11,"")</f>
        <v/>
      </c>
      <c r="AM110" s="1607" t="str">
        <f>IF(ISNUMBER(J110),'Cover Page'!$D$32/1000000*'4 classification'!J110/'FX rate'!$C11,"")</f>
        <v/>
      </c>
      <c r="AN110" s="1522" t="str">
        <f>IF(ISNUMBER(K110),'Cover Page'!$D$32/1000000*'4 classification'!K110/'FX rate'!$C11,"")</f>
        <v/>
      </c>
      <c r="AO110" s="1521" t="str">
        <f>IF(ISNUMBER(L110),'Cover Page'!$D$32/1000000*'4 classification'!L110/'FX rate'!$C11,"")</f>
        <v/>
      </c>
      <c r="AP110" s="1208" t="str">
        <f>IF(ISNUMBER(M110),'Cover Page'!$D$32/1000000*'4 classification'!M110/'FX rate'!$C11,"")</f>
        <v/>
      </c>
      <c r="AQ110" s="1607" t="str">
        <f>IF(ISNUMBER(N110),'Cover Page'!$D$32/1000000*'4 classification'!N110/'FX rate'!$C11,"")</f>
        <v/>
      </c>
      <c r="AR110" s="1522" t="str">
        <f>IF(ISNUMBER(O110),'Cover Page'!$D$32/1000000*'4 classification'!O110/'FX rate'!$C11,"")</f>
        <v/>
      </c>
      <c r="AS110" s="1521" t="str">
        <f>IF(ISNUMBER(P110),'Cover Page'!$D$32/1000000*'4 classification'!P110/'FX rate'!$C11,"")</f>
        <v/>
      </c>
      <c r="AT110" s="1208" t="str">
        <f>IF(ISNUMBER(Q110),'Cover Page'!$D$32/1000000*'4 classification'!Q110/'FX rate'!$C11,"")</f>
        <v/>
      </c>
      <c r="AU110" s="1607" t="str">
        <f>IF(ISNUMBER(R110),'Cover Page'!$D$32/1000000*'4 classification'!R110/'FX rate'!$C11,"")</f>
        <v/>
      </c>
      <c r="AV110" s="1520">
        <f>IF(ISNUMBER(S110),'Cover Page'!$D$32/1000000*'4 classification'!S110/'FX rate'!$C11,"")</f>
        <v>0</v>
      </c>
      <c r="AW110" s="1519">
        <f>IF(ISNUMBER(T110),'Cover Page'!$D$32/1000000*'4 classification'!T110/'FX rate'!$C11,"")</f>
        <v>0</v>
      </c>
      <c r="AX110" s="1206">
        <f>IF(ISNUMBER(U110),'Cover Page'!$D$32/1000000*'4 classification'!U110/'FX rate'!$C11,"")</f>
        <v>0</v>
      </c>
      <c r="AY110" s="1607">
        <f>IF(ISNUMBER(V110),'Cover Page'!$D$32/1000000*'4 classification'!V110/'FX rate'!$C11,"")</f>
        <v>0</v>
      </c>
      <c r="AZ110" s="1040"/>
      <c r="BH110" s="1180">
        <v>2006</v>
      </c>
      <c r="BI110" s="1261" t="str">
        <f>IF(ISNUMBER(C110),'Cover Page'!$D$32/1000000*C110/'FX rate'!$C$21,"")</f>
        <v/>
      </c>
      <c r="BJ110" s="1503" t="str">
        <f>IF(ISNUMBER(D110),'Cover Page'!$D$32/1000000*D110/'FX rate'!$C$21,"")</f>
        <v/>
      </c>
      <c r="BK110" s="1262" t="str">
        <f>IF(ISNUMBER(E110),'Cover Page'!$D$32/1000000*E110/'FX rate'!$C$21,"")</f>
        <v/>
      </c>
      <c r="BL110" s="1612" t="str">
        <f>IF(ISNUMBER(F110),'Cover Page'!$D$32/1000000*F110/'FX rate'!$C$21,"")</f>
        <v/>
      </c>
      <c r="BM110" s="1504" t="str">
        <f>IF(ISNUMBER(G110),'Cover Page'!$D$32/1000000*G110/'FX rate'!$C$21,"")</f>
        <v/>
      </c>
      <c r="BN110" s="1503" t="str">
        <f>IF(ISNUMBER(H110),'Cover Page'!$D$32/1000000*H110/'FX rate'!$C$21,"")</f>
        <v/>
      </c>
      <c r="BO110" s="1262" t="str">
        <f>IF(ISNUMBER(I110),'Cover Page'!$D$32/1000000*I110/'FX rate'!$C$21,"")</f>
        <v/>
      </c>
      <c r="BP110" s="1612" t="str">
        <f>IF(ISNUMBER(J110),'Cover Page'!$D$32/1000000*J110/'FX rate'!$C$21,"")</f>
        <v/>
      </c>
      <c r="BQ110" s="1504" t="str">
        <f>IF(ISNUMBER(K110),'Cover Page'!$D$32/1000000*K110/'FX rate'!$C$21,"")</f>
        <v/>
      </c>
      <c r="BR110" s="1503" t="str">
        <f>IF(ISNUMBER(L110),'Cover Page'!$D$32/1000000*L110/'FX rate'!$C$21,"")</f>
        <v/>
      </c>
      <c r="BS110" s="1262" t="str">
        <f>IF(ISNUMBER(M110),'Cover Page'!$D$32/1000000*M110/'FX rate'!$C$21,"")</f>
        <v/>
      </c>
      <c r="BT110" s="1612" t="str">
        <f>IF(ISNUMBER(N110),'Cover Page'!$D$32/1000000*N110/'FX rate'!$C$21,"")</f>
        <v/>
      </c>
      <c r="BU110" s="1504" t="str">
        <f>IF(ISNUMBER(O110),'Cover Page'!$D$32/1000000*O110/'FX rate'!$C$21,"")</f>
        <v/>
      </c>
      <c r="BV110" s="1503" t="str">
        <f>IF(ISNUMBER(P110),'Cover Page'!$D$32/1000000*P110/'FX rate'!$C$21,"")</f>
        <v/>
      </c>
      <c r="BW110" s="1262" t="str">
        <f>IF(ISNUMBER(Q110),'Cover Page'!$D$32/1000000*Q110/'FX rate'!$C$21,"")</f>
        <v/>
      </c>
      <c r="BX110" s="1612" t="str">
        <f>IF(ISNUMBER(R110),'Cover Page'!$D$32/1000000*R110/'FX rate'!$C$21,"")</f>
        <v/>
      </c>
      <c r="BY110" s="1502">
        <f>IF(ISNUMBER(S110),'Cover Page'!$D$32/1000000*S110/'FX rate'!$C$21,"")</f>
        <v>0</v>
      </c>
      <c r="BZ110" s="1501">
        <f>IF(ISNUMBER(T110),'Cover Page'!$D$32/1000000*T110/'FX rate'!$C$21,"")</f>
        <v>0</v>
      </c>
      <c r="CA110" s="1260">
        <f>IF(ISNUMBER(U110),'Cover Page'!$D$32/1000000*U110/'FX rate'!$C$21,"")</f>
        <v>0</v>
      </c>
      <c r="CB110" s="1611">
        <f>IF(ISNUMBER(V110),'Cover Page'!$D$32/1000000*V110/'FX rate'!$C$21,"")</f>
        <v>0</v>
      </c>
      <c r="CC110" s="1283"/>
    </row>
    <row r="111" spans="1:81" s="2" customFormat="1" ht="14.25" x14ac:dyDescent="0.2">
      <c r="A111" s="6"/>
      <c r="B111" s="103">
        <v>2007</v>
      </c>
      <c r="C111" s="229"/>
      <c r="D111" s="155"/>
      <c r="E111" s="154"/>
      <c r="F111" s="1592"/>
      <c r="G111" s="225"/>
      <c r="H111" s="155"/>
      <c r="I111" s="155"/>
      <c r="J111" s="1601"/>
      <c r="K111" s="225"/>
      <c r="L111" s="155"/>
      <c r="M111" s="155"/>
      <c r="N111" s="1601"/>
      <c r="O111" s="225"/>
      <c r="P111" s="155"/>
      <c r="Q111" s="155"/>
      <c r="R111" s="1601"/>
      <c r="S111" s="721">
        <f t="shared" si="11"/>
        <v>0</v>
      </c>
      <c r="T111" s="729">
        <f t="shared" si="14"/>
        <v>0</v>
      </c>
      <c r="U111" s="707">
        <f t="shared" si="12"/>
        <v>0</v>
      </c>
      <c r="V111" s="1617">
        <f t="shared" si="13"/>
        <v>0</v>
      </c>
      <c r="AE111" s="1106">
        <v>2007</v>
      </c>
      <c r="AF111" s="1207" t="str">
        <f>IF(ISNUMBER(C111),'Cover Page'!$D$32/1000000*'4 classification'!C111/'FX rate'!$C12,"")</f>
        <v/>
      </c>
      <c r="AG111" s="1521" t="str">
        <f>IF(ISNUMBER(D111),'Cover Page'!$D$32/1000000*'4 classification'!D111/'FX rate'!$C12,"")</f>
        <v/>
      </c>
      <c r="AH111" s="1208" t="str">
        <f>IF(ISNUMBER(E111),'Cover Page'!$D$32/1000000*'4 classification'!E111/'FX rate'!$C12,"")</f>
        <v/>
      </c>
      <c r="AI111" s="1607" t="str">
        <f>IF(ISNUMBER(F111),'Cover Page'!$D$32/1000000*'4 classification'!F111/'FX rate'!$C12,"")</f>
        <v/>
      </c>
      <c r="AJ111" s="1522" t="str">
        <f>IF(ISNUMBER(G111),'Cover Page'!$D$32/1000000*'4 classification'!G111/'FX rate'!$C12,"")</f>
        <v/>
      </c>
      <c r="AK111" s="1521" t="str">
        <f>IF(ISNUMBER(H111),'Cover Page'!$D$32/1000000*'4 classification'!H111/'FX rate'!$C12,"")</f>
        <v/>
      </c>
      <c r="AL111" s="1208" t="str">
        <f>IF(ISNUMBER(I111),'Cover Page'!$D$32/1000000*'4 classification'!I111/'FX rate'!$C12,"")</f>
        <v/>
      </c>
      <c r="AM111" s="1607" t="str">
        <f>IF(ISNUMBER(J111),'Cover Page'!$D$32/1000000*'4 classification'!J111/'FX rate'!$C12,"")</f>
        <v/>
      </c>
      <c r="AN111" s="1522" t="str">
        <f>IF(ISNUMBER(K111),'Cover Page'!$D$32/1000000*'4 classification'!K111/'FX rate'!$C12,"")</f>
        <v/>
      </c>
      <c r="AO111" s="1521" t="str">
        <f>IF(ISNUMBER(L111),'Cover Page'!$D$32/1000000*'4 classification'!L111/'FX rate'!$C12,"")</f>
        <v/>
      </c>
      <c r="AP111" s="1208" t="str">
        <f>IF(ISNUMBER(M111),'Cover Page'!$D$32/1000000*'4 classification'!M111/'FX rate'!$C12,"")</f>
        <v/>
      </c>
      <c r="AQ111" s="1607" t="str">
        <f>IF(ISNUMBER(N111),'Cover Page'!$D$32/1000000*'4 classification'!N111/'FX rate'!$C12,"")</f>
        <v/>
      </c>
      <c r="AR111" s="1522" t="str">
        <f>IF(ISNUMBER(O111),'Cover Page'!$D$32/1000000*'4 classification'!O111/'FX rate'!$C12,"")</f>
        <v/>
      </c>
      <c r="AS111" s="1521" t="str">
        <f>IF(ISNUMBER(P111),'Cover Page'!$D$32/1000000*'4 classification'!P111/'FX rate'!$C12,"")</f>
        <v/>
      </c>
      <c r="AT111" s="1208" t="str">
        <f>IF(ISNUMBER(Q111),'Cover Page'!$D$32/1000000*'4 classification'!Q111/'FX rate'!$C12,"")</f>
        <v/>
      </c>
      <c r="AU111" s="1607" t="str">
        <f>IF(ISNUMBER(R111),'Cover Page'!$D$32/1000000*'4 classification'!R111/'FX rate'!$C12,"")</f>
        <v/>
      </c>
      <c r="AV111" s="1520">
        <f>IF(ISNUMBER(S111),'Cover Page'!$D$32/1000000*'4 classification'!S111/'FX rate'!$C12,"")</f>
        <v>0</v>
      </c>
      <c r="AW111" s="1519">
        <f>IF(ISNUMBER(T111),'Cover Page'!$D$32/1000000*'4 classification'!T111/'FX rate'!$C12,"")</f>
        <v>0</v>
      </c>
      <c r="AX111" s="1206">
        <f>IF(ISNUMBER(U111),'Cover Page'!$D$32/1000000*'4 classification'!U111/'FX rate'!$C12,"")</f>
        <v>0</v>
      </c>
      <c r="AY111" s="1607">
        <f>IF(ISNUMBER(V111),'Cover Page'!$D$32/1000000*'4 classification'!V111/'FX rate'!$C12,"")</f>
        <v>0</v>
      </c>
      <c r="AZ111" s="1040"/>
      <c r="BH111" s="1180">
        <v>2007</v>
      </c>
      <c r="BI111" s="1261" t="str">
        <f>IF(ISNUMBER(C111),'Cover Page'!$D$32/1000000*C111/'FX rate'!$C$21,"")</f>
        <v/>
      </c>
      <c r="BJ111" s="1503" t="str">
        <f>IF(ISNUMBER(D111),'Cover Page'!$D$32/1000000*D111/'FX rate'!$C$21,"")</f>
        <v/>
      </c>
      <c r="BK111" s="1262" t="str">
        <f>IF(ISNUMBER(E111),'Cover Page'!$D$32/1000000*E111/'FX rate'!$C$21,"")</f>
        <v/>
      </c>
      <c r="BL111" s="1612" t="str">
        <f>IF(ISNUMBER(F111),'Cover Page'!$D$32/1000000*F111/'FX rate'!$C$21,"")</f>
        <v/>
      </c>
      <c r="BM111" s="1504" t="str">
        <f>IF(ISNUMBER(G111),'Cover Page'!$D$32/1000000*G111/'FX rate'!$C$21,"")</f>
        <v/>
      </c>
      <c r="BN111" s="1503" t="str">
        <f>IF(ISNUMBER(H111),'Cover Page'!$D$32/1000000*H111/'FX rate'!$C$21,"")</f>
        <v/>
      </c>
      <c r="BO111" s="1262" t="str">
        <f>IF(ISNUMBER(I111),'Cover Page'!$D$32/1000000*I111/'FX rate'!$C$21,"")</f>
        <v/>
      </c>
      <c r="BP111" s="1612" t="str">
        <f>IF(ISNUMBER(J111),'Cover Page'!$D$32/1000000*J111/'FX rate'!$C$21,"")</f>
        <v/>
      </c>
      <c r="BQ111" s="1504" t="str">
        <f>IF(ISNUMBER(K111),'Cover Page'!$D$32/1000000*K111/'FX rate'!$C$21,"")</f>
        <v/>
      </c>
      <c r="BR111" s="1503" t="str">
        <f>IF(ISNUMBER(L111),'Cover Page'!$D$32/1000000*L111/'FX rate'!$C$21,"")</f>
        <v/>
      </c>
      <c r="BS111" s="1262" t="str">
        <f>IF(ISNUMBER(M111),'Cover Page'!$D$32/1000000*M111/'FX rate'!$C$21,"")</f>
        <v/>
      </c>
      <c r="BT111" s="1612" t="str">
        <f>IF(ISNUMBER(N111),'Cover Page'!$D$32/1000000*N111/'FX rate'!$C$21,"")</f>
        <v/>
      </c>
      <c r="BU111" s="1504" t="str">
        <f>IF(ISNUMBER(O111),'Cover Page'!$D$32/1000000*O111/'FX rate'!$C$21,"")</f>
        <v/>
      </c>
      <c r="BV111" s="1503" t="str">
        <f>IF(ISNUMBER(P111),'Cover Page'!$D$32/1000000*P111/'FX rate'!$C$21,"")</f>
        <v/>
      </c>
      <c r="BW111" s="1262" t="str">
        <f>IF(ISNUMBER(Q111),'Cover Page'!$D$32/1000000*Q111/'FX rate'!$C$21,"")</f>
        <v/>
      </c>
      <c r="BX111" s="1612" t="str">
        <f>IF(ISNUMBER(R111),'Cover Page'!$D$32/1000000*R111/'FX rate'!$C$21,"")</f>
        <v/>
      </c>
      <c r="BY111" s="1502">
        <f>IF(ISNUMBER(S111),'Cover Page'!$D$32/1000000*S111/'FX rate'!$C$21,"")</f>
        <v>0</v>
      </c>
      <c r="BZ111" s="1501">
        <f>IF(ISNUMBER(T111),'Cover Page'!$D$32/1000000*T111/'FX rate'!$C$21,"")</f>
        <v>0</v>
      </c>
      <c r="CA111" s="1260">
        <f>IF(ISNUMBER(U111),'Cover Page'!$D$32/1000000*U111/'FX rate'!$C$21,"")</f>
        <v>0</v>
      </c>
      <c r="CB111" s="1611">
        <f>IF(ISNUMBER(V111),'Cover Page'!$D$32/1000000*V111/'FX rate'!$C$21,"")</f>
        <v>0</v>
      </c>
      <c r="CC111" s="1283"/>
    </row>
    <row r="112" spans="1:81" s="2" customFormat="1" ht="14.25" x14ac:dyDescent="0.2">
      <c r="A112" s="6"/>
      <c r="B112" s="103">
        <v>2008</v>
      </c>
      <c r="C112" s="229"/>
      <c r="D112" s="155"/>
      <c r="E112" s="154"/>
      <c r="F112" s="1592"/>
      <c r="G112" s="225"/>
      <c r="H112" s="155"/>
      <c r="I112" s="155"/>
      <c r="J112" s="1601"/>
      <c r="K112" s="225"/>
      <c r="L112" s="155"/>
      <c r="M112" s="155"/>
      <c r="N112" s="1601"/>
      <c r="O112" s="225"/>
      <c r="P112" s="155"/>
      <c r="Q112" s="155"/>
      <c r="R112" s="1601"/>
      <c r="S112" s="721">
        <f t="shared" si="11"/>
        <v>0</v>
      </c>
      <c r="T112" s="729">
        <f t="shared" si="14"/>
        <v>0</v>
      </c>
      <c r="U112" s="707">
        <f t="shared" si="12"/>
        <v>0</v>
      </c>
      <c r="V112" s="1617">
        <f t="shared" si="13"/>
        <v>0</v>
      </c>
      <c r="AE112" s="1106">
        <v>2008</v>
      </c>
      <c r="AF112" s="1207" t="str">
        <f>IF(ISNUMBER(C112),'Cover Page'!$D$32/1000000*'4 classification'!C112/'FX rate'!$C13,"")</f>
        <v/>
      </c>
      <c r="AG112" s="1521" t="str">
        <f>IF(ISNUMBER(D112),'Cover Page'!$D$32/1000000*'4 classification'!D112/'FX rate'!$C13,"")</f>
        <v/>
      </c>
      <c r="AH112" s="1208" t="str">
        <f>IF(ISNUMBER(E112),'Cover Page'!$D$32/1000000*'4 classification'!E112/'FX rate'!$C13,"")</f>
        <v/>
      </c>
      <c r="AI112" s="1607" t="str">
        <f>IF(ISNUMBER(F112),'Cover Page'!$D$32/1000000*'4 classification'!F112/'FX rate'!$C13,"")</f>
        <v/>
      </c>
      <c r="AJ112" s="1522" t="str">
        <f>IF(ISNUMBER(G112),'Cover Page'!$D$32/1000000*'4 classification'!G112/'FX rate'!$C13,"")</f>
        <v/>
      </c>
      <c r="AK112" s="1521" t="str">
        <f>IF(ISNUMBER(H112),'Cover Page'!$D$32/1000000*'4 classification'!H112/'FX rate'!$C13,"")</f>
        <v/>
      </c>
      <c r="AL112" s="1208" t="str">
        <f>IF(ISNUMBER(I112),'Cover Page'!$D$32/1000000*'4 classification'!I112/'FX rate'!$C13,"")</f>
        <v/>
      </c>
      <c r="AM112" s="1607" t="str">
        <f>IF(ISNUMBER(J112),'Cover Page'!$D$32/1000000*'4 classification'!J112/'FX rate'!$C13,"")</f>
        <v/>
      </c>
      <c r="AN112" s="1522" t="str">
        <f>IF(ISNUMBER(K112),'Cover Page'!$D$32/1000000*'4 classification'!K112/'FX rate'!$C13,"")</f>
        <v/>
      </c>
      <c r="AO112" s="1521" t="str">
        <f>IF(ISNUMBER(L112),'Cover Page'!$D$32/1000000*'4 classification'!L112/'FX rate'!$C13,"")</f>
        <v/>
      </c>
      <c r="AP112" s="1208" t="str">
        <f>IF(ISNUMBER(M112),'Cover Page'!$D$32/1000000*'4 classification'!M112/'FX rate'!$C13,"")</f>
        <v/>
      </c>
      <c r="AQ112" s="1607" t="str">
        <f>IF(ISNUMBER(N112),'Cover Page'!$D$32/1000000*'4 classification'!N112/'FX rate'!$C13,"")</f>
        <v/>
      </c>
      <c r="AR112" s="1522" t="str">
        <f>IF(ISNUMBER(O112),'Cover Page'!$D$32/1000000*'4 classification'!O112/'FX rate'!$C13,"")</f>
        <v/>
      </c>
      <c r="AS112" s="1521" t="str">
        <f>IF(ISNUMBER(P112),'Cover Page'!$D$32/1000000*'4 classification'!P112/'FX rate'!$C13,"")</f>
        <v/>
      </c>
      <c r="AT112" s="1208" t="str">
        <f>IF(ISNUMBER(Q112),'Cover Page'!$D$32/1000000*'4 classification'!Q112/'FX rate'!$C13,"")</f>
        <v/>
      </c>
      <c r="AU112" s="1607" t="str">
        <f>IF(ISNUMBER(R112),'Cover Page'!$D$32/1000000*'4 classification'!R112/'FX rate'!$C13,"")</f>
        <v/>
      </c>
      <c r="AV112" s="1520">
        <f>IF(ISNUMBER(S112),'Cover Page'!$D$32/1000000*'4 classification'!S112/'FX rate'!$C13,"")</f>
        <v>0</v>
      </c>
      <c r="AW112" s="1519">
        <f>IF(ISNUMBER(T112),'Cover Page'!$D$32/1000000*'4 classification'!T112/'FX rate'!$C13,"")</f>
        <v>0</v>
      </c>
      <c r="AX112" s="1206">
        <f>IF(ISNUMBER(U112),'Cover Page'!$D$32/1000000*'4 classification'!U112/'FX rate'!$C13,"")</f>
        <v>0</v>
      </c>
      <c r="AY112" s="1607">
        <f>IF(ISNUMBER(V112),'Cover Page'!$D$32/1000000*'4 classification'!V112/'FX rate'!$C13,"")</f>
        <v>0</v>
      </c>
      <c r="AZ112" s="1040"/>
      <c r="BH112" s="1180">
        <v>2008</v>
      </c>
      <c r="BI112" s="1261" t="str">
        <f>IF(ISNUMBER(C112),'Cover Page'!$D$32/1000000*C112/'FX rate'!$C$21,"")</f>
        <v/>
      </c>
      <c r="BJ112" s="1503" t="str">
        <f>IF(ISNUMBER(D112),'Cover Page'!$D$32/1000000*D112/'FX rate'!$C$21,"")</f>
        <v/>
      </c>
      <c r="BK112" s="1262" t="str">
        <f>IF(ISNUMBER(E112),'Cover Page'!$D$32/1000000*E112/'FX rate'!$C$21,"")</f>
        <v/>
      </c>
      <c r="BL112" s="1612" t="str">
        <f>IF(ISNUMBER(F112),'Cover Page'!$D$32/1000000*F112/'FX rate'!$C$21,"")</f>
        <v/>
      </c>
      <c r="BM112" s="1504" t="str">
        <f>IF(ISNUMBER(G112),'Cover Page'!$D$32/1000000*G112/'FX rate'!$C$21,"")</f>
        <v/>
      </c>
      <c r="BN112" s="1503" t="str">
        <f>IF(ISNUMBER(H112),'Cover Page'!$D$32/1000000*H112/'FX rate'!$C$21,"")</f>
        <v/>
      </c>
      <c r="BO112" s="1262" t="str">
        <f>IF(ISNUMBER(I112),'Cover Page'!$D$32/1000000*I112/'FX rate'!$C$21,"")</f>
        <v/>
      </c>
      <c r="BP112" s="1612" t="str">
        <f>IF(ISNUMBER(J112),'Cover Page'!$D$32/1000000*J112/'FX rate'!$C$21,"")</f>
        <v/>
      </c>
      <c r="BQ112" s="1504" t="str">
        <f>IF(ISNUMBER(K112),'Cover Page'!$D$32/1000000*K112/'FX rate'!$C$21,"")</f>
        <v/>
      </c>
      <c r="BR112" s="1503" t="str">
        <f>IF(ISNUMBER(L112),'Cover Page'!$D$32/1000000*L112/'FX rate'!$C$21,"")</f>
        <v/>
      </c>
      <c r="BS112" s="1262" t="str">
        <f>IF(ISNUMBER(M112),'Cover Page'!$D$32/1000000*M112/'FX rate'!$C$21,"")</f>
        <v/>
      </c>
      <c r="BT112" s="1612" t="str">
        <f>IF(ISNUMBER(N112),'Cover Page'!$D$32/1000000*N112/'FX rate'!$C$21,"")</f>
        <v/>
      </c>
      <c r="BU112" s="1504" t="str">
        <f>IF(ISNUMBER(O112),'Cover Page'!$D$32/1000000*O112/'FX rate'!$C$21,"")</f>
        <v/>
      </c>
      <c r="BV112" s="1503" t="str">
        <f>IF(ISNUMBER(P112),'Cover Page'!$D$32/1000000*P112/'FX rate'!$C$21,"")</f>
        <v/>
      </c>
      <c r="BW112" s="1262" t="str">
        <f>IF(ISNUMBER(Q112),'Cover Page'!$D$32/1000000*Q112/'FX rate'!$C$21,"")</f>
        <v/>
      </c>
      <c r="BX112" s="1612" t="str">
        <f>IF(ISNUMBER(R112),'Cover Page'!$D$32/1000000*R112/'FX rate'!$C$21,"")</f>
        <v/>
      </c>
      <c r="BY112" s="1502">
        <f>IF(ISNUMBER(S112),'Cover Page'!$D$32/1000000*S112/'FX rate'!$C$21,"")</f>
        <v>0</v>
      </c>
      <c r="BZ112" s="1501">
        <f>IF(ISNUMBER(T112),'Cover Page'!$D$32/1000000*T112/'FX rate'!$C$21,"")</f>
        <v>0</v>
      </c>
      <c r="CA112" s="1260">
        <f>IF(ISNUMBER(U112),'Cover Page'!$D$32/1000000*U112/'FX rate'!$C$21,"")</f>
        <v>0</v>
      </c>
      <c r="CB112" s="1611">
        <f>IF(ISNUMBER(V112),'Cover Page'!$D$32/1000000*V112/'FX rate'!$C$21,"")</f>
        <v>0</v>
      </c>
      <c r="CC112" s="1283"/>
    </row>
    <row r="113" spans="1:81" s="2" customFormat="1" ht="14.25" x14ac:dyDescent="0.2">
      <c r="A113" s="6"/>
      <c r="B113" s="103">
        <v>2009</v>
      </c>
      <c r="C113" s="229"/>
      <c r="D113" s="155"/>
      <c r="E113" s="154"/>
      <c r="F113" s="1592"/>
      <c r="G113" s="225"/>
      <c r="H113" s="155"/>
      <c r="I113" s="155"/>
      <c r="J113" s="1601"/>
      <c r="K113" s="225"/>
      <c r="L113" s="155"/>
      <c r="M113" s="155"/>
      <c r="N113" s="1601"/>
      <c r="O113" s="225"/>
      <c r="P113" s="155"/>
      <c r="Q113" s="155"/>
      <c r="R113" s="1601"/>
      <c r="S113" s="721">
        <f t="shared" si="11"/>
        <v>0</v>
      </c>
      <c r="T113" s="729">
        <f t="shared" si="14"/>
        <v>0</v>
      </c>
      <c r="U113" s="707">
        <f t="shared" si="12"/>
        <v>0</v>
      </c>
      <c r="V113" s="1617">
        <f t="shared" si="13"/>
        <v>0</v>
      </c>
      <c r="AE113" s="1106">
        <v>2009</v>
      </c>
      <c r="AF113" s="1207" t="str">
        <f>IF(ISNUMBER(C113),'Cover Page'!$D$32/1000000*'4 classification'!C113/'FX rate'!$C14,"")</f>
        <v/>
      </c>
      <c r="AG113" s="1521" t="str">
        <f>IF(ISNUMBER(D113),'Cover Page'!$D$32/1000000*'4 classification'!D113/'FX rate'!$C14,"")</f>
        <v/>
      </c>
      <c r="AH113" s="1208" t="str">
        <f>IF(ISNUMBER(E113),'Cover Page'!$D$32/1000000*'4 classification'!E113/'FX rate'!$C14,"")</f>
        <v/>
      </c>
      <c r="AI113" s="1607" t="str">
        <f>IF(ISNUMBER(F113),'Cover Page'!$D$32/1000000*'4 classification'!F113/'FX rate'!$C14,"")</f>
        <v/>
      </c>
      <c r="AJ113" s="1522" t="str">
        <f>IF(ISNUMBER(G113),'Cover Page'!$D$32/1000000*'4 classification'!G113/'FX rate'!$C14,"")</f>
        <v/>
      </c>
      <c r="AK113" s="1521" t="str">
        <f>IF(ISNUMBER(H113),'Cover Page'!$D$32/1000000*'4 classification'!H113/'FX rate'!$C14,"")</f>
        <v/>
      </c>
      <c r="AL113" s="1208" t="str">
        <f>IF(ISNUMBER(I113),'Cover Page'!$D$32/1000000*'4 classification'!I113/'FX rate'!$C14,"")</f>
        <v/>
      </c>
      <c r="AM113" s="1607" t="str">
        <f>IF(ISNUMBER(J113),'Cover Page'!$D$32/1000000*'4 classification'!J113/'FX rate'!$C14,"")</f>
        <v/>
      </c>
      <c r="AN113" s="1522" t="str">
        <f>IF(ISNUMBER(K113),'Cover Page'!$D$32/1000000*'4 classification'!K113/'FX rate'!$C14,"")</f>
        <v/>
      </c>
      <c r="AO113" s="1521" t="str">
        <f>IF(ISNUMBER(L113),'Cover Page'!$D$32/1000000*'4 classification'!L113/'FX rate'!$C14,"")</f>
        <v/>
      </c>
      <c r="AP113" s="1208" t="str">
        <f>IF(ISNUMBER(M113),'Cover Page'!$D$32/1000000*'4 classification'!M113/'FX rate'!$C14,"")</f>
        <v/>
      </c>
      <c r="AQ113" s="1607" t="str">
        <f>IF(ISNUMBER(N113),'Cover Page'!$D$32/1000000*'4 classification'!N113/'FX rate'!$C14,"")</f>
        <v/>
      </c>
      <c r="AR113" s="1522" t="str">
        <f>IF(ISNUMBER(O113),'Cover Page'!$D$32/1000000*'4 classification'!O113/'FX rate'!$C14,"")</f>
        <v/>
      </c>
      <c r="AS113" s="1521" t="str">
        <f>IF(ISNUMBER(P113),'Cover Page'!$D$32/1000000*'4 classification'!P113/'FX rate'!$C14,"")</f>
        <v/>
      </c>
      <c r="AT113" s="1208" t="str">
        <f>IF(ISNUMBER(Q113),'Cover Page'!$D$32/1000000*'4 classification'!Q113/'FX rate'!$C14,"")</f>
        <v/>
      </c>
      <c r="AU113" s="1607" t="str">
        <f>IF(ISNUMBER(R113),'Cover Page'!$D$32/1000000*'4 classification'!R113/'FX rate'!$C14,"")</f>
        <v/>
      </c>
      <c r="AV113" s="1520">
        <f>IF(ISNUMBER(S113),'Cover Page'!$D$32/1000000*'4 classification'!S113/'FX rate'!$C14,"")</f>
        <v>0</v>
      </c>
      <c r="AW113" s="1519">
        <f>IF(ISNUMBER(T113),'Cover Page'!$D$32/1000000*'4 classification'!T113/'FX rate'!$C14,"")</f>
        <v>0</v>
      </c>
      <c r="AX113" s="1206">
        <f>IF(ISNUMBER(U113),'Cover Page'!$D$32/1000000*'4 classification'!U113/'FX rate'!$C14,"")</f>
        <v>0</v>
      </c>
      <c r="AY113" s="1607">
        <f>IF(ISNUMBER(V113),'Cover Page'!$D$32/1000000*'4 classification'!V113/'FX rate'!$C14,"")</f>
        <v>0</v>
      </c>
      <c r="AZ113" s="1040"/>
      <c r="BH113" s="1180">
        <v>2009</v>
      </c>
      <c r="BI113" s="1261" t="str">
        <f>IF(ISNUMBER(C113),'Cover Page'!$D$32/1000000*C113/'FX rate'!$C$21,"")</f>
        <v/>
      </c>
      <c r="BJ113" s="1503" t="str">
        <f>IF(ISNUMBER(D113),'Cover Page'!$D$32/1000000*D113/'FX rate'!$C$21,"")</f>
        <v/>
      </c>
      <c r="BK113" s="1262" t="str">
        <f>IF(ISNUMBER(E113),'Cover Page'!$D$32/1000000*E113/'FX rate'!$C$21,"")</f>
        <v/>
      </c>
      <c r="BL113" s="1612" t="str">
        <f>IF(ISNUMBER(F113),'Cover Page'!$D$32/1000000*F113/'FX rate'!$C$21,"")</f>
        <v/>
      </c>
      <c r="BM113" s="1504" t="str">
        <f>IF(ISNUMBER(G113),'Cover Page'!$D$32/1000000*G113/'FX rate'!$C$21,"")</f>
        <v/>
      </c>
      <c r="BN113" s="1503" t="str">
        <f>IF(ISNUMBER(H113),'Cover Page'!$D$32/1000000*H113/'FX rate'!$C$21,"")</f>
        <v/>
      </c>
      <c r="BO113" s="1262" t="str">
        <f>IF(ISNUMBER(I113),'Cover Page'!$D$32/1000000*I113/'FX rate'!$C$21,"")</f>
        <v/>
      </c>
      <c r="BP113" s="1612" t="str">
        <f>IF(ISNUMBER(J113),'Cover Page'!$D$32/1000000*J113/'FX rate'!$C$21,"")</f>
        <v/>
      </c>
      <c r="BQ113" s="1504" t="str">
        <f>IF(ISNUMBER(K113),'Cover Page'!$D$32/1000000*K113/'FX rate'!$C$21,"")</f>
        <v/>
      </c>
      <c r="BR113" s="1503" t="str">
        <f>IF(ISNUMBER(L113),'Cover Page'!$D$32/1000000*L113/'FX rate'!$C$21,"")</f>
        <v/>
      </c>
      <c r="BS113" s="1262" t="str">
        <f>IF(ISNUMBER(M113),'Cover Page'!$D$32/1000000*M113/'FX rate'!$C$21,"")</f>
        <v/>
      </c>
      <c r="BT113" s="1612" t="str">
        <f>IF(ISNUMBER(N113),'Cover Page'!$D$32/1000000*N113/'FX rate'!$C$21,"")</f>
        <v/>
      </c>
      <c r="BU113" s="1504" t="str">
        <f>IF(ISNUMBER(O113),'Cover Page'!$D$32/1000000*O113/'FX rate'!$C$21,"")</f>
        <v/>
      </c>
      <c r="BV113" s="1503" t="str">
        <f>IF(ISNUMBER(P113),'Cover Page'!$D$32/1000000*P113/'FX rate'!$C$21,"")</f>
        <v/>
      </c>
      <c r="BW113" s="1262" t="str">
        <f>IF(ISNUMBER(Q113),'Cover Page'!$D$32/1000000*Q113/'FX rate'!$C$21,"")</f>
        <v/>
      </c>
      <c r="BX113" s="1612" t="str">
        <f>IF(ISNUMBER(R113),'Cover Page'!$D$32/1000000*R113/'FX rate'!$C$21,"")</f>
        <v/>
      </c>
      <c r="BY113" s="1502">
        <f>IF(ISNUMBER(S113),'Cover Page'!$D$32/1000000*S113/'FX rate'!$C$21,"")</f>
        <v>0</v>
      </c>
      <c r="BZ113" s="1501">
        <f>IF(ISNUMBER(T113),'Cover Page'!$D$32/1000000*T113/'FX rate'!$C$21,"")</f>
        <v>0</v>
      </c>
      <c r="CA113" s="1260">
        <f>IF(ISNUMBER(U113),'Cover Page'!$D$32/1000000*U113/'FX rate'!$C$21,"")</f>
        <v>0</v>
      </c>
      <c r="CB113" s="1611">
        <f>IF(ISNUMBER(V113),'Cover Page'!$D$32/1000000*V113/'FX rate'!$C$21,"")</f>
        <v>0</v>
      </c>
      <c r="CC113" s="1283"/>
    </row>
    <row r="114" spans="1:81" s="2" customFormat="1" ht="14.25" x14ac:dyDescent="0.2">
      <c r="A114" s="6"/>
      <c r="B114" s="103">
        <v>2010</v>
      </c>
      <c r="C114" s="229"/>
      <c r="D114" s="155"/>
      <c r="E114" s="154"/>
      <c r="F114" s="1592"/>
      <c r="G114" s="225"/>
      <c r="H114" s="155"/>
      <c r="I114" s="155"/>
      <c r="J114" s="1601"/>
      <c r="K114" s="155"/>
      <c r="L114" s="155"/>
      <c r="M114" s="155"/>
      <c r="N114" s="1601"/>
      <c r="O114" s="225"/>
      <c r="P114" s="155"/>
      <c r="Q114" s="155"/>
      <c r="R114" s="1601"/>
      <c r="S114" s="721">
        <f t="shared" si="11"/>
        <v>0</v>
      </c>
      <c r="T114" s="729">
        <f t="shared" si="14"/>
        <v>0</v>
      </c>
      <c r="U114" s="707">
        <f t="shared" si="12"/>
        <v>0</v>
      </c>
      <c r="V114" s="1617">
        <f t="shared" si="13"/>
        <v>0</v>
      </c>
      <c r="AE114" s="1106">
        <v>2010</v>
      </c>
      <c r="AF114" s="1207" t="str">
        <f>IF(ISNUMBER(C114),'Cover Page'!$D$32/1000000*'4 classification'!C114/'FX rate'!$C15,"")</f>
        <v/>
      </c>
      <c r="AG114" s="1521" t="str">
        <f>IF(ISNUMBER(D114),'Cover Page'!$D$32/1000000*'4 classification'!D114/'FX rate'!$C15,"")</f>
        <v/>
      </c>
      <c r="AH114" s="1208" t="str">
        <f>IF(ISNUMBER(E114),'Cover Page'!$D$32/1000000*'4 classification'!E114/'FX rate'!$C15,"")</f>
        <v/>
      </c>
      <c r="AI114" s="1607" t="str">
        <f>IF(ISNUMBER(F114),'Cover Page'!$D$32/1000000*'4 classification'!F114/'FX rate'!$C15,"")</f>
        <v/>
      </c>
      <c r="AJ114" s="1522" t="str">
        <f>IF(ISNUMBER(G114),'Cover Page'!$D$32/1000000*'4 classification'!G114/'FX rate'!$C15,"")</f>
        <v/>
      </c>
      <c r="AK114" s="1521" t="str">
        <f>IF(ISNUMBER(H114),'Cover Page'!$D$32/1000000*'4 classification'!H114/'FX rate'!$C15,"")</f>
        <v/>
      </c>
      <c r="AL114" s="1208" t="str">
        <f>IF(ISNUMBER(I114),'Cover Page'!$D$32/1000000*'4 classification'!I114/'FX rate'!$C15,"")</f>
        <v/>
      </c>
      <c r="AM114" s="1607" t="str">
        <f>IF(ISNUMBER(J114),'Cover Page'!$D$32/1000000*'4 classification'!J114/'FX rate'!$C15,"")</f>
        <v/>
      </c>
      <c r="AN114" s="1522" t="str">
        <f>IF(ISNUMBER(#REF!),'Cover Page'!$D$32/1000000*'4 classification'!#REF!/'FX rate'!$C15,"")</f>
        <v/>
      </c>
      <c r="AO114" s="1521" t="str">
        <f>IF(ISNUMBER(K114),'Cover Page'!$D$32/1000000*'4 classification'!K114/'FX rate'!$C15,"")</f>
        <v/>
      </c>
      <c r="AP114" s="1208" t="str">
        <f>IF(ISNUMBER(M114),'Cover Page'!$D$32/1000000*'4 classification'!M114/'FX rate'!$C15,"")</f>
        <v/>
      </c>
      <c r="AQ114" s="1607" t="str">
        <f>IF(ISNUMBER(N114),'Cover Page'!$D$32/1000000*'4 classification'!N114/'FX rate'!$C15,"")</f>
        <v/>
      </c>
      <c r="AR114" s="1522" t="str">
        <f>IF(ISNUMBER(O114),'Cover Page'!$D$32/1000000*'4 classification'!O114/'FX rate'!$C15,"")</f>
        <v/>
      </c>
      <c r="AS114" s="1521" t="str">
        <f>IF(ISNUMBER(P114),'Cover Page'!$D$32/1000000*'4 classification'!P114/'FX rate'!$C15,"")</f>
        <v/>
      </c>
      <c r="AT114" s="1208" t="str">
        <f>IF(ISNUMBER(Q114),'Cover Page'!$D$32/1000000*'4 classification'!Q114/'FX rate'!$C15,"")</f>
        <v/>
      </c>
      <c r="AU114" s="1607" t="str">
        <f>IF(ISNUMBER(R114),'Cover Page'!$D$32/1000000*'4 classification'!R114/'FX rate'!$C15,"")</f>
        <v/>
      </c>
      <c r="AV114" s="1520">
        <f>IF(ISNUMBER(S114),'Cover Page'!$D$32/1000000*'4 classification'!S114/'FX rate'!$C15,"")</f>
        <v>0</v>
      </c>
      <c r="AW114" s="1519">
        <f>IF(ISNUMBER(T114),'Cover Page'!$D$32/1000000*'4 classification'!T114/'FX rate'!$C15,"")</f>
        <v>0</v>
      </c>
      <c r="AX114" s="1206">
        <f>IF(ISNUMBER(U114),'Cover Page'!$D$32/1000000*'4 classification'!U114/'FX rate'!$C15,"")</f>
        <v>0</v>
      </c>
      <c r="AY114" s="1607">
        <f>IF(ISNUMBER(V114),'Cover Page'!$D$32/1000000*'4 classification'!V114/'FX rate'!$C15,"")</f>
        <v>0</v>
      </c>
      <c r="AZ114" s="1040"/>
      <c r="BH114" s="1180">
        <v>2010</v>
      </c>
      <c r="BI114" s="1261" t="str">
        <f>IF(ISNUMBER(C114),'Cover Page'!$D$32/1000000*C114/'FX rate'!$C$21,"")</f>
        <v/>
      </c>
      <c r="BJ114" s="1503" t="str">
        <f>IF(ISNUMBER(D114),'Cover Page'!$D$32/1000000*D114/'FX rate'!$C$21,"")</f>
        <v/>
      </c>
      <c r="BK114" s="1262" t="str">
        <f>IF(ISNUMBER(E114),'Cover Page'!$D$32/1000000*E114/'FX rate'!$C$21,"")</f>
        <v/>
      </c>
      <c r="BL114" s="1612" t="str">
        <f>IF(ISNUMBER(F114),'Cover Page'!$D$32/1000000*F114/'FX rate'!$C$21,"")</f>
        <v/>
      </c>
      <c r="BM114" s="1504" t="str">
        <f>IF(ISNUMBER(G114),'Cover Page'!$D$32/1000000*G114/'FX rate'!$C$21,"")</f>
        <v/>
      </c>
      <c r="BN114" s="1503" t="str">
        <f>IF(ISNUMBER(H114),'Cover Page'!$D$32/1000000*H114/'FX rate'!$C$21,"")</f>
        <v/>
      </c>
      <c r="BO114" s="1262" t="str">
        <f>IF(ISNUMBER(I114),'Cover Page'!$D$32/1000000*I114/'FX rate'!$C$21,"")</f>
        <v/>
      </c>
      <c r="BP114" s="1612" t="str">
        <f>IF(ISNUMBER(J114),'Cover Page'!$D$32/1000000*J114/'FX rate'!$C$21,"")</f>
        <v/>
      </c>
      <c r="BQ114" s="1504" t="str">
        <f>IF(ISNUMBER(K114),'Cover Page'!$D$32/1000000*K114/'FX rate'!$C$21,"")</f>
        <v/>
      </c>
      <c r="BR114" s="1503" t="str">
        <f>IF(ISNUMBER(L114),'Cover Page'!$D$32/1000000*L114/'FX rate'!$C$21,"")</f>
        <v/>
      </c>
      <c r="BS114" s="1262" t="str">
        <f>IF(ISNUMBER(M114),'Cover Page'!$D$32/1000000*M114/'FX rate'!$C$21,"")</f>
        <v/>
      </c>
      <c r="BT114" s="1612" t="str">
        <f>IF(ISNUMBER(N114),'Cover Page'!$D$32/1000000*N114/'FX rate'!$C$21,"")</f>
        <v/>
      </c>
      <c r="BU114" s="1504" t="str">
        <f>IF(ISNUMBER(O114),'Cover Page'!$D$32/1000000*O114/'FX rate'!$C$21,"")</f>
        <v/>
      </c>
      <c r="BV114" s="1503" t="str">
        <f>IF(ISNUMBER(P114),'Cover Page'!$D$32/1000000*P114/'FX rate'!$C$21,"")</f>
        <v/>
      </c>
      <c r="BW114" s="1262" t="str">
        <f>IF(ISNUMBER(Q114),'Cover Page'!$D$32/1000000*Q114/'FX rate'!$C$21,"")</f>
        <v/>
      </c>
      <c r="BX114" s="1612" t="str">
        <f>IF(ISNUMBER(R114),'Cover Page'!$D$32/1000000*R114/'FX rate'!$C$21,"")</f>
        <v/>
      </c>
      <c r="BY114" s="1502">
        <f>IF(ISNUMBER(S114),'Cover Page'!$D$32/1000000*S114/'FX rate'!$C$21,"")</f>
        <v>0</v>
      </c>
      <c r="BZ114" s="1501">
        <f>IF(ISNUMBER(T114),'Cover Page'!$D$32/1000000*T114/'FX rate'!$C$21,"")</f>
        <v>0</v>
      </c>
      <c r="CA114" s="1260">
        <f>IF(ISNUMBER(U114),'Cover Page'!$D$32/1000000*U114/'FX rate'!$C$21,"")</f>
        <v>0</v>
      </c>
      <c r="CB114" s="1611">
        <f>IF(ISNUMBER(V114),'Cover Page'!$D$32/1000000*V114/'FX rate'!$C$21,"")</f>
        <v>0</v>
      </c>
      <c r="CC114" s="1283"/>
    </row>
    <row r="115" spans="1:81" s="2" customFormat="1" ht="14.25" x14ac:dyDescent="0.2">
      <c r="A115" s="6"/>
      <c r="B115" s="103">
        <v>2011</v>
      </c>
      <c r="C115" s="229"/>
      <c r="D115" s="155"/>
      <c r="E115" s="154"/>
      <c r="F115" s="1592"/>
      <c r="G115" s="225"/>
      <c r="H115" s="155"/>
      <c r="I115" s="155"/>
      <c r="J115" s="1601"/>
      <c r="K115" s="225"/>
      <c r="L115" s="155"/>
      <c r="M115" s="155"/>
      <c r="N115" s="1601"/>
      <c r="O115" s="225"/>
      <c r="P115" s="155"/>
      <c r="Q115" s="155"/>
      <c r="R115" s="1601"/>
      <c r="S115" s="721">
        <f t="shared" si="11"/>
        <v>0</v>
      </c>
      <c r="T115" s="729">
        <f t="shared" si="14"/>
        <v>0</v>
      </c>
      <c r="U115" s="707">
        <f t="shared" si="12"/>
        <v>0</v>
      </c>
      <c r="V115" s="1617">
        <f t="shared" si="13"/>
        <v>0</v>
      </c>
      <c r="AE115" s="1106">
        <v>2011</v>
      </c>
      <c r="AF115" s="1207" t="str">
        <f>IF(ISNUMBER(C115),'Cover Page'!$D$32/1000000*'4 classification'!C115/'FX rate'!$C16,"")</f>
        <v/>
      </c>
      <c r="AG115" s="1521" t="str">
        <f>IF(ISNUMBER(D115),'Cover Page'!$D$32/1000000*'4 classification'!D115/'FX rate'!$C16,"")</f>
        <v/>
      </c>
      <c r="AH115" s="1208" t="str">
        <f>IF(ISNUMBER(E115),'Cover Page'!$D$32/1000000*'4 classification'!E115/'FX rate'!$C16,"")</f>
        <v/>
      </c>
      <c r="AI115" s="1607" t="str">
        <f>IF(ISNUMBER(F115),'Cover Page'!$D$32/1000000*'4 classification'!F115/'FX rate'!$C16,"")</f>
        <v/>
      </c>
      <c r="AJ115" s="1522" t="str">
        <f>IF(ISNUMBER(G115),'Cover Page'!$D$32/1000000*'4 classification'!G115/'FX rate'!$C16,"")</f>
        <v/>
      </c>
      <c r="AK115" s="1521" t="str">
        <f>IF(ISNUMBER(H115),'Cover Page'!$D$32/1000000*'4 classification'!H115/'FX rate'!$C16,"")</f>
        <v/>
      </c>
      <c r="AL115" s="1208" t="str">
        <f>IF(ISNUMBER(I115),'Cover Page'!$D$32/1000000*'4 classification'!I115/'FX rate'!$C16,"")</f>
        <v/>
      </c>
      <c r="AM115" s="1607" t="str">
        <f>IF(ISNUMBER(J115),'Cover Page'!$D$32/1000000*'4 classification'!J115/'FX rate'!$C16,"")</f>
        <v/>
      </c>
      <c r="AN115" s="1522" t="str">
        <f>IF(ISNUMBER(K115),'Cover Page'!$D$32/1000000*'4 classification'!K115/'FX rate'!$C16,"")</f>
        <v/>
      </c>
      <c r="AO115" s="1521" t="str">
        <f>IF(ISNUMBER(#REF!),'Cover Page'!$D$32/1000000*'4 classification'!#REF!/'FX rate'!$C16,"")</f>
        <v/>
      </c>
      <c r="AP115" s="1208" t="str">
        <f>IF(ISNUMBER(M115),'Cover Page'!$D$32/1000000*'4 classification'!M115/'FX rate'!$C16,"")</f>
        <v/>
      </c>
      <c r="AQ115" s="1607" t="str">
        <f>IF(ISNUMBER(N115),'Cover Page'!$D$32/1000000*'4 classification'!N115/'FX rate'!$C16,"")</f>
        <v/>
      </c>
      <c r="AR115" s="1522" t="str">
        <f>IF(ISNUMBER(O115),'Cover Page'!$D$32/1000000*'4 classification'!O115/'FX rate'!$C16,"")</f>
        <v/>
      </c>
      <c r="AS115" s="1521" t="str">
        <f>IF(ISNUMBER(P115),'Cover Page'!$D$32/1000000*'4 classification'!P115/'FX rate'!$C16,"")</f>
        <v/>
      </c>
      <c r="AT115" s="1208" t="str">
        <f>IF(ISNUMBER(Q115),'Cover Page'!$D$32/1000000*'4 classification'!Q115/'FX rate'!$C16,"")</f>
        <v/>
      </c>
      <c r="AU115" s="1607" t="str">
        <f>IF(ISNUMBER(R115),'Cover Page'!$D$32/1000000*'4 classification'!R115/'FX rate'!$C16,"")</f>
        <v/>
      </c>
      <c r="AV115" s="1520">
        <f>IF(ISNUMBER(S115),'Cover Page'!$D$32/1000000*'4 classification'!S115/'FX rate'!$C16,"")</f>
        <v>0</v>
      </c>
      <c r="AW115" s="1519">
        <f>IF(ISNUMBER(T115),'Cover Page'!$D$32/1000000*'4 classification'!T115/'FX rate'!$C16,"")</f>
        <v>0</v>
      </c>
      <c r="AX115" s="1206">
        <f>IF(ISNUMBER(U115),'Cover Page'!$D$32/1000000*'4 classification'!U115/'FX rate'!$C16,"")</f>
        <v>0</v>
      </c>
      <c r="AY115" s="1607">
        <f>IF(ISNUMBER(V115),'Cover Page'!$D$32/1000000*'4 classification'!V115/'FX rate'!$C16,"")</f>
        <v>0</v>
      </c>
      <c r="AZ115" s="1040"/>
      <c r="BH115" s="1180">
        <v>2011</v>
      </c>
      <c r="BI115" s="1261" t="str">
        <f>IF(ISNUMBER(C115),'Cover Page'!$D$32/1000000*C115/'FX rate'!$C$21,"")</f>
        <v/>
      </c>
      <c r="BJ115" s="1503" t="str">
        <f>IF(ISNUMBER(D115),'Cover Page'!$D$32/1000000*D115/'FX rate'!$C$21,"")</f>
        <v/>
      </c>
      <c r="BK115" s="1262" t="str">
        <f>IF(ISNUMBER(E115),'Cover Page'!$D$32/1000000*E115/'FX rate'!$C$21,"")</f>
        <v/>
      </c>
      <c r="BL115" s="1612" t="str">
        <f>IF(ISNUMBER(F115),'Cover Page'!$D$32/1000000*F115/'FX rate'!$C$21,"")</f>
        <v/>
      </c>
      <c r="BM115" s="1504" t="str">
        <f>IF(ISNUMBER(G115),'Cover Page'!$D$32/1000000*G115/'FX rate'!$C$21,"")</f>
        <v/>
      </c>
      <c r="BN115" s="1503" t="str">
        <f>IF(ISNUMBER(H115),'Cover Page'!$D$32/1000000*H115/'FX rate'!$C$21,"")</f>
        <v/>
      </c>
      <c r="BO115" s="1262" t="str">
        <f>IF(ISNUMBER(I115),'Cover Page'!$D$32/1000000*I115/'FX rate'!$C$21,"")</f>
        <v/>
      </c>
      <c r="BP115" s="1612" t="str">
        <f>IF(ISNUMBER(J115),'Cover Page'!$D$32/1000000*J115/'FX rate'!$C$21,"")</f>
        <v/>
      </c>
      <c r="BQ115" s="1504" t="str">
        <f>IF(ISNUMBER(K115),'Cover Page'!$D$32/1000000*K115/'FX rate'!$C$21,"")</f>
        <v/>
      </c>
      <c r="BR115" s="1503" t="str">
        <f>IF(ISNUMBER(L115),'Cover Page'!$D$32/1000000*L115/'FX rate'!$C$21,"")</f>
        <v/>
      </c>
      <c r="BS115" s="1262" t="str">
        <f>IF(ISNUMBER(M115),'Cover Page'!$D$32/1000000*M115/'FX rate'!$C$21,"")</f>
        <v/>
      </c>
      <c r="BT115" s="1612" t="str">
        <f>IF(ISNUMBER(N115),'Cover Page'!$D$32/1000000*N115/'FX rate'!$C$21,"")</f>
        <v/>
      </c>
      <c r="BU115" s="1504" t="str">
        <f>IF(ISNUMBER(O115),'Cover Page'!$D$32/1000000*O115/'FX rate'!$C$21,"")</f>
        <v/>
      </c>
      <c r="BV115" s="1503" t="str">
        <f>IF(ISNUMBER(P115),'Cover Page'!$D$32/1000000*P115/'FX rate'!$C$21,"")</f>
        <v/>
      </c>
      <c r="BW115" s="1262" t="str">
        <f>IF(ISNUMBER(Q115),'Cover Page'!$D$32/1000000*Q115/'FX rate'!$C$21,"")</f>
        <v/>
      </c>
      <c r="BX115" s="1612" t="str">
        <f>IF(ISNUMBER(R115),'Cover Page'!$D$32/1000000*R115/'FX rate'!$C$21,"")</f>
        <v/>
      </c>
      <c r="BY115" s="1502">
        <f>IF(ISNUMBER(S115),'Cover Page'!$D$32/1000000*S115/'FX rate'!$C$21,"")</f>
        <v>0</v>
      </c>
      <c r="BZ115" s="1501">
        <f>IF(ISNUMBER(T115),'Cover Page'!$D$32/1000000*T115/'FX rate'!$C$21,"")</f>
        <v>0</v>
      </c>
      <c r="CA115" s="1260">
        <f>IF(ISNUMBER(U115),'Cover Page'!$D$32/1000000*U115/'FX rate'!$C$21,"")</f>
        <v>0</v>
      </c>
      <c r="CB115" s="1611">
        <f>IF(ISNUMBER(V115),'Cover Page'!$D$32/1000000*V115/'FX rate'!$C$21,"")</f>
        <v>0</v>
      </c>
      <c r="CC115" s="1283"/>
    </row>
    <row r="116" spans="1:81" s="2" customFormat="1" ht="14.25" x14ac:dyDescent="0.2">
      <c r="A116" s="6"/>
      <c r="B116" s="103">
        <v>2012</v>
      </c>
      <c r="C116" s="229"/>
      <c r="D116" s="155"/>
      <c r="E116" s="154"/>
      <c r="F116" s="1592"/>
      <c r="G116" s="225"/>
      <c r="H116" s="155"/>
      <c r="I116" s="155"/>
      <c r="J116" s="1601"/>
      <c r="K116" s="225"/>
      <c r="L116" s="155"/>
      <c r="M116" s="155"/>
      <c r="N116" s="1601"/>
      <c r="O116" s="225"/>
      <c r="P116" s="155"/>
      <c r="Q116" s="155"/>
      <c r="R116" s="1601"/>
      <c r="S116" s="721">
        <f t="shared" si="11"/>
        <v>0</v>
      </c>
      <c r="T116" s="729">
        <f t="shared" si="14"/>
        <v>0</v>
      </c>
      <c r="U116" s="707">
        <f t="shared" si="12"/>
        <v>0</v>
      </c>
      <c r="V116" s="1617">
        <f t="shared" si="13"/>
        <v>0</v>
      </c>
      <c r="AE116" s="1106">
        <v>2012</v>
      </c>
      <c r="AF116" s="1207" t="str">
        <f>IF(ISNUMBER(C116),'Cover Page'!$D$32/1000000*'4 classification'!C116/'FX rate'!$C17,"")</f>
        <v/>
      </c>
      <c r="AG116" s="1521" t="str">
        <f>IF(ISNUMBER(D116),'Cover Page'!$D$32/1000000*'4 classification'!D116/'FX rate'!$C17,"")</f>
        <v/>
      </c>
      <c r="AH116" s="1208" t="str">
        <f>IF(ISNUMBER(E116),'Cover Page'!$D$32/1000000*'4 classification'!E116/'FX rate'!$C17,"")</f>
        <v/>
      </c>
      <c r="AI116" s="1607" t="str">
        <f>IF(ISNUMBER(F116),'Cover Page'!$D$32/1000000*'4 classification'!F116/'FX rate'!$C17,"")</f>
        <v/>
      </c>
      <c r="AJ116" s="1522" t="str">
        <f>IF(ISNUMBER(G116),'Cover Page'!$D$32/1000000*'4 classification'!G116/'FX rate'!$C17,"")</f>
        <v/>
      </c>
      <c r="AK116" s="1521" t="str">
        <f>IF(ISNUMBER(H116),'Cover Page'!$D$32/1000000*'4 classification'!H116/'FX rate'!$C17,"")</f>
        <v/>
      </c>
      <c r="AL116" s="1208" t="str">
        <f>IF(ISNUMBER(I116),'Cover Page'!$D$32/1000000*'4 classification'!I116/'FX rate'!$C17,"")</f>
        <v/>
      </c>
      <c r="AM116" s="1607" t="str">
        <f>IF(ISNUMBER(J116),'Cover Page'!$D$32/1000000*'4 classification'!J116/'FX rate'!$C17,"")</f>
        <v/>
      </c>
      <c r="AN116" s="1522" t="str">
        <f>IF(ISNUMBER(K116),'Cover Page'!$D$32/1000000*'4 classification'!K116/'FX rate'!$C17,"")</f>
        <v/>
      </c>
      <c r="AO116" s="1521" t="str">
        <f>IF(ISNUMBER(L116),'Cover Page'!$D$32/1000000*'4 classification'!L116/'FX rate'!$C17,"")</f>
        <v/>
      </c>
      <c r="AP116" s="1208" t="str">
        <f>IF(ISNUMBER(M116),'Cover Page'!$D$32/1000000*'4 classification'!M116/'FX rate'!$C17,"")</f>
        <v/>
      </c>
      <c r="AQ116" s="1607" t="str">
        <f>IF(ISNUMBER(N116),'Cover Page'!$D$32/1000000*'4 classification'!N116/'FX rate'!$C17,"")</f>
        <v/>
      </c>
      <c r="AR116" s="1522" t="str">
        <f>IF(ISNUMBER(O116),'Cover Page'!$D$32/1000000*'4 classification'!O116/'FX rate'!$C17,"")</f>
        <v/>
      </c>
      <c r="AS116" s="1521" t="str">
        <f>IF(ISNUMBER(P116),'Cover Page'!$D$32/1000000*'4 classification'!P116/'FX rate'!$C17,"")</f>
        <v/>
      </c>
      <c r="AT116" s="1208" t="str">
        <f>IF(ISNUMBER(Q116),'Cover Page'!$D$32/1000000*'4 classification'!Q116/'FX rate'!$C17,"")</f>
        <v/>
      </c>
      <c r="AU116" s="1607" t="str">
        <f>IF(ISNUMBER(R116),'Cover Page'!$D$32/1000000*'4 classification'!R116/'FX rate'!$C17,"")</f>
        <v/>
      </c>
      <c r="AV116" s="1520">
        <f>IF(ISNUMBER(S116),'Cover Page'!$D$32/1000000*'4 classification'!S116/'FX rate'!$C17,"")</f>
        <v>0</v>
      </c>
      <c r="AW116" s="1519">
        <f>IF(ISNUMBER(T116),'Cover Page'!$D$32/1000000*'4 classification'!T116/'FX rate'!$C17,"")</f>
        <v>0</v>
      </c>
      <c r="AX116" s="1206">
        <f>IF(ISNUMBER(U116),'Cover Page'!$D$32/1000000*'4 classification'!U116/'FX rate'!$C17,"")</f>
        <v>0</v>
      </c>
      <c r="AY116" s="1607">
        <f>IF(ISNUMBER(V116),'Cover Page'!$D$32/1000000*'4 classification'!V116/'FX rate'!$C17,"")</f>
        <v>0</v>
      </c>
      <c r="AZ116" s="1040"/>
      <c r="BH116" s="1180">
        <v>2012</v>
      </c>
      <c r="BI116" s="1261" t="str">
        <f>IF(ISNUMBER(C116),'Cover Page'!$D$32/1000000*C116/'FX rate'!$C$21,"")</f>
        <v/>
      </c>
      <c r="BJ116" s="1503" t="str">
        <f>IF(ISNUMBER(D116),'Cover Page'!$D$32/1000000*D116/'FX rate'!$C$21,"")</f>
        <v/>
      </c>
      <c r="BK116" s="1262" t="str">
        <f>IF(ISNUMBER(E116),'Cover Page'!$D$32/1000000*E116/'FX rate'!$C$21,"")</f>
        <v/>
      </c>
      <c r="BL116" s="1612" t="str">
        <f>IF(ISNUMBER(F116),'Cover Page'!$D$32/1000000*F116/'FX rate'!$C$21,"")</f>
        <v/>
      </c>
      <c r="BM116" s="1504" t="str">
        <f>IF(ISNUMBER(G116),'Cover Page'!$D$32/1000000*G116/'FX rate'!$C$21,"")</f>
        <v/>
      </c>
      <c r="BN116" s="1503" t="str">
        <f>IF(ISNUMBER(H116),'Cover Page'!$D$32/1000000*H116/'FX rate'!$C$21,"")</f>
        <v/>
      </c>
      <c r="BO116" s="1262" t="str">
        <f>IF(ISNUMBER(I116),'Cover Page'!$D$32/1000000*I116/'FX rate'!$C$21,"")</f>
        <v/>
      </c>
      <c r="BP116" s="1612" t="str">
        <f>IF(ISNUMBER(J116),'Cover Page'!$D$32/1000000*J116/'FX rate'!$C$21,"")</f>
        <v/>
      </c>
      <c r="BQ116" s="1504" t="str">
        <f>IF(ISNUMBER(K116),'Cover Page'!$D$32/1000000*K116/'FX rate'!$C$21,"")</f>
        <v/>
      </c>
      <c r="BR116" s="1503" t="str">
        <f>IF(ISNUMBER(L116),'Cover Page'!$D$32/1000000*L116/'FX rate'!$C$21,"")</f>
        <v/>
      </c>
      <c r="BS116" s="1262" t="str">
        <f>IF(ISNUMBER(M116),'Cover Page'!$D$32/1000000*M116/'FX rate'!$C$21,"")</f>
        <v/>
      </c>
      <c r="BT116" s="1612" t="str">
        <f>IF(ISNUMBER(N116),'Cover Page'!$D$32/1000000*N116/'FX rate'!$C$21,"")</f>
        <v/>
      </c>
      <c r="BU116" s="1504" t="str">
        <f>IF(ISNUMBER(O116),'Cover Page'!$D$32/1000000*O116/'FX rate'!$C$21,"")</f>
        <v/>
      </c>
      <c r="BV116" s="1503" t="str">
        <f>IF(ISNUMBER(P116),'Cover Page'!$D$32/1000000*P116/'FX rate'!$C$21,"")</f>
        <v/>
      </c>
      <c r="BW116" s="1262" t="str">
        <f>IF(ISNUMBER(Q116),'Cover Page'!$D$32/1000000*Q116/'FX rate'!$C$21,"")</f>
        <v/>
      </c>
      <c r="BX116" s="1612" t="str">
        <f>IF(ISNUMBER(R116),'Cover Page'!$D$32/1000000*R116/'FX rate'!$C$21,"")</f>
        <v/>
      </c>
      <c r="BY116" s="1502">
        <f>IF(ISNUMBER(S116),'Cover Page'!$D$32/1000000*S116/'FX rate'!$C$21,"")</f>
        <v>0</v>
      </c>
      <c r="BZ116" s="1501">
        <f>IF(ISNUMBER(T116),'Cover Page'!$D$32/1000000*T116/'FX rate'!$C$21,"")</f>
        <v>0</v>
      </c>
      <c r="CA116" s="1260">
        <f>IF(ISNUMBER(U116),'Cover Page'!$D$32/1000000*U116/'FX rate'!$C$21,"")</f>
        <v>0</v>
      </c>
      <c r="CB116" s="1611">
        <f>IF(ISNUMBER(V116),'Cover Page'!$D$32/1000000*V116/'FX rate'!$C$21,"")</f>
        <v>0</v>
      </c>
      <c r="CC116" s="1283"/>
    </row>
    <row r="117" spans="1:81" s="2" customFormat="1" ht="14.25" x14ac:dyDescent="0.2">
      <c r="A117" s="6"/>
      <c r="B117" s="103">
        <v>2013</v>
      </c>
      <c r="C117" s="229"/>
      <c r="D117" s="155"/>
      <c r="E117" s="154"/>
      <c r="F117" s="1592"/>
      <c r="G117" s="225"/>
      <c r="H117" s="155"/>
      <c r="I117" s="155"/>
      <c r="J117" s="1601"/>
      <c r="K117" s="225"/>
      <c r="L117" s="155"/>
      <c r="M117" s="155"/>
      <c r="N117" s="1601"/>
      <c r="O117" s="225"/>
      <c r="P117" s="155"/>
      <c r="Q117" s="155"/>
      <c r="R117" s="1601"/>
      <c r="S117" s="721">
        <f t="shared" si="11"/>
        <v>0</v>
      </c>
      <c r="T117" s="729">
        <f t="shared" si="14"/>
        <v>0</v>
      </c>
      <c r="U117" s="707">
        <f t="shared" si="12"/>
        <v>0</v>
      </c>
      <c r="V117" s="1617">
        <f t="shared" si="13"/>
        <v>0</v>
      </c>
      <c r="AE117" s="1106">
        <v>2013</v>
      </c>
      <c r="AF117" s="1207" t="str">
        <f>IF(ISNUMBER(C117),'Cover Page'!$D$32/1000000*'4 classification'!C117/'FX rate'!$C18,"")</f>
        <v/>
      </c>
      <c r="AG117" s="1521" t="str">
        <f>IF(ISNUMBER(D117),'Cover Page'!$D$32/1000000*'4 classification'!D117/'FX rate'!$C18,"")</f>
        <v/>
      </c>
      <c r="AH117" s="1208" t="str">
        <f>IF(ISNUMBER(E117),'Cover Page'!$D$32/1000000*'4 classification'!E117/'FX rate'!$C18,"")</f>
        <v/>
      </c>
      <c r="AI117" s="1607" t="str">
        <f>IF(ISNUMBER(F117),'Cover Page'!$D$32/1000000*'4 classification'!F117/'FX rate'!$C18,"")</f>
        <v/>
      </c>
      <c r="AJ117" s="1522" t="str">
        <f>IF(ISNUMBER(G117),'Cover Page'!$D$32/1000000*'4 classification'!G117/'FX rate'!$C18,"")</f>
        <v/>
      </c>
      <c r="AK117" s="1521" t="str">
        <f>IF(ISNUMBER(H117),'Cover Page'!$D$32/1000000*'4 classification'!H117/'FX rate'!$C18,"")</f>
        <v/>
      </c>
      <c r="AL117" s="1208" t="str">
        <f>IF(ISNUMBER(I117),'Cover Page'!$D$32/1000000*'4 classification'!I117/'FX rate'!$C18,"")</f>
        <v/>
      </c>
      <c r="AM117" s="1607" t="str">
        <f>IF(ISNUMBER(J117),'Cover Page'!$D$32/1000000*'4 classification'!J117/'FX rate'!$C18,"")</f>
        <v/>
      </c>
      <c r="AN117" s="1522" t="str">
        <f>IF(ISNUMBER(K117),'Cover Page'!$D$32/1000000*'4 classification'!K117/'FX rate'!$C18,"")</f>
        <v/>
      </c>
      <c r="AO117" s="1521" t="str">
        <f>IF(ISNUMBER(L117),'Cover Page'!$D$32/1000000*'4 classification'!L117/'FX rate'!$C18,"")</f>
        <v/>
      </c>
      <c r="AP117" s="1208" t="str">
        <f>IF(ISNUMBER(M117),'Cover Page'!$D$32/1000000*'4 classification'!M117/'FX rate'!$C18,"")</f>
        <v/>
      </c>
      <c r="AQ117" s="1607" t="str">
        <f>IF(ISNUMBER(N117),'Cover Page'!$D$32/1000000*'4 classification'!N117/'FX rate'!$C18,"")</f>
        <v/>
      </c>
      <c r="AR117" s="1522" t="str">
        <f>IF(ISNUMBER(O117),'Cover Page'!$D$32/1000000*'4 classification'!O117/'FX rate'!$C18,"")</f>
        <v/>
      </c>
      <c r="AS117" s="1521" t="str">
        <f>IF(ISNUMBER(P117),'Cover Page'!$D$32/1000000*'4 classification'!P117/'FX rate'!$C18,"")</f>
        <v/>
      </c>
      <c r="AT117" s="1208" t="str">
        <f>IF(ISNUMBER(Q117),'Cover Page'!$D$32/1000000*'4 classification'!Q117/'FX rate'!$C18,"")</f>
        <v/>
      </c>
      <c r="AU117" s="1607" t="str">
        <f>IF(ISNUMBER(R117),'Cover Page'!$D$32/1000000*'4 classification'!R117/'FX rate'!$C18,"")</f>
        <v/>
      </c>
      <c r="AV117" s="1520">
        <f>IF(ISNUMBER(S117),'Cover Page'!$D$32/1000000*'4 classification'!S117/'FX rate'!$C18,"")</f>
        <v>0</v>
      </c>
      <c r="AW117" s="1519">
        <f>IF(ISNUMBER(T117),'Cover Page'!$D$32/1000000*'4 classification'!T117/'FX rate'!$C18,"")</f>
        <v>0</v>
      </c>
      <c r="AX117" s="1206">
        <f>IF(ISNUMBER(U117),'Cover Page'!$D$32/1000000*'4 classification'!U117/'FX rate'!$C18,"")</f>
        <v>0</v>
      </c>
      <c r="AY117" s="1607">
        <f>IF(ISNUMBER(V117),'Cover Page'!$D$32/1000000*'4 classification'!V117/'FX rate'!$C18,"")</f>
        <v>0</v>
      </c>
      <c r="AZ117" s="1040"/>
      <c r="BH117" s="1180">
        <v>2013</v>
      </c>
      <c r="BI117" s="1261" t="str">
        <f>IF(ISNUMBER(C117),'Cover Page'!$D$32/1000000*C117/'FX rate'!$C$21,"")</f>
        <v/>
      </c>
      <c r="BJ117" s="1503" t="str">
        <f>IF(ISNUMBER(D117),'Cover Page'!$D$32/1000000*D117/'FX rate'!$C$21,"")</f>
        <v/>
      </c>
      <c r="BK117" s="1262" t="str">
        <f>IF(ISNUMBER(E117),'Cover Page'!$D$32/1000000*E117/'FX rate'!$C$21,"")</f>
        <v/>
      </c>
      <c r="BL117" s="1612" t="str">
        <f>IF(ISNUMBER(F117),'Cover Page'!$D$32/1000000*F117/'FX rate'!$C$21,"")</f>
        <v/>
      </c>
      <c r="BM117" s="1504" t="str">
        <f>IF(ISNUMBER(G117),'Cover Page'!$D$32/1000000*G117/'FX rate'!$C$21,"")</f>
        <v/>
      </c>
      <c r="BN117" s="1503" t="str">
        <f>IF(ISNUMBER(H117),'Cover Page'!$D$32/1000000*H117/'FX rate'!$C$21,"")</f>
        <v/>
      </c>
      <c r="BO117" s="1262" t="str">
        <f>IF(ISNUMBER(I117),'Cover Page'!$D$32/1000000*I117/'FX rate'!$C$21,"")</f>
        <v/>
      </c>
      <c r="BP117" s="1612" t="str">
        <f>IF(ISNUMBER(J117),'Cover Page'!$D$32/1000000*J117/'FX rate'!$C$21,"")</f>
        <v/>
      </c>
      <c r="BQ117" s="1504" t="str">
        <f>IF(ISNUMBER(K117),'Cover Page'!$D$32/1000000*K117/'FX rate'!$C$21,"")</f>
        <v/>
      </c>
      <c r="BR117" s="1503" t="str">
        <f>IF(ISNUMBER(L117),'Cover Page'!$D$32/1000000*L117/'FX rate'!$C$21,"")</f>
        <v/>
      </c>
      <c r="BS117" s="1262" t="str">
        <f>IF(ISNUMBER(M117),'Cover Page'!$D$32/1000000*M117/'FX rate'!$C$21,"")</f>
        <v/>
      </c>
      <c r="BT117" s="1612" t="str">
        <f>IF(ISNUMBER(N117),'Cover Page'!$D$32/1000000*N117/'FX rate'!$C$21,"")</f>
        <v/>
      </c>
      <c r="BU117" s="1504" t="str">
        <f>IF(ISNUMBER(O117),'Cover Page'!$D$32/1000000*O117/'FX rate'!$C$21,"")</f>
        <v/>
      </c>
      <c r="BV117" s="1503" t="str">
        <f>IF(ISNUMBER(P117),'Cover Page'!$D$32/1000000*P117/'FX rate'!$C$21,"")</f>
        <v/>
      </c>
      <c r="BW117" s="1262" t="str">
        <f>IF(ISNUMBER(Q117),'Cover Page'!$D$32/1000000*Q117/'FX rate'!$C$21,"")</f>
        <v/>
      </c>
      <c r="BX117" s="1612" t="str">
        <f>IF(ISNUMBER(R117),'Cover Page'!$D$32/1000000*R117/'FX rate'!$C$21,"")</f>
        <v/>
      </c>
      <c r="BY117" s="1502">
        <f>IF(ISNUMBER(S117),'Cover Page'!$D$32/1000000*S117/'FX rate'!$C$21,"")</f>
        <v>0</v>
      </c>
      <c r="BZ117" s="1501">
        <f>IF(ISNUMBER(T117),'Cover Page'!$D$32/1000000*T117/'FX rate'!$C$21,"")</f>
        <v>0</v>
      </c>
      <c r="CA117" s="1260">
        <f>IF(ISNUMBER(U117),'Cover Page'!$D$32/1000000*U117/'FX rate'!$C$21,"")</f>
        <v>0</v>
      </c>
      <c r="CB117" s="1611">
        <f>IF(ISNUMBER(V117),'Cover Page'!$D$32/1000000*V117/'FX rate'!$C$21,"")</f>
        <v>0</v>
      </c>
      <c r="CC117" s="1283"/>
    </row>
    <row r="118" spans="1:81" s="20" customFormat="1" ht="14.25" x14ac:dyDescent="0.2">
      <c r="A118" s="24"/>
      <c r="B118" s="59">
        <v>2014</v>
      </c>
      <c r="C118" s="232"/>
      <c r="D118" s="157"/>
      <c r="E118" s="156"/>
      <c r="F118" s="1592"/>
      <c r="G118" s="226"/>
      <c r="H118" s="157"/>
      <c r="I118" s="157"/>
      <c r="J118" s="1601"/>
      <c r="K118" s="226"/>
      <c r="L118" s="157"/>
      <c r="M118" s="157"/>
      <c r="N118" s="1601"/>
      <c r="O118" s="226"/>
      <c r="P118" s="157"/>
      <c r="Q118" s="157"/>
      <c r="R118" s="1601"/>
      <c r="S118" s="721">
        <f t="shared" si="11"/>
        <v>0</v>
      </c>
      <c r="T118" s="729">
        <f t="shared" si="14"/>
        <v>0</v>
      </c>
      <c r="U118" s="707">
        <f t="shared" si="12"/>
        <v>0</v>
      </c>
      <c r="V118" s="1617">
        <f t="shared" si="13"/>
        <v>0</v>
      </c>
      <c r="AE118" s="1106">
        <v>2014</v>
      </c>
      <c r="AF118" s="1207" t="str">
        <f>IF(ISNUMBER(C118),'Cover Page'!$D$32/1000000*'4 classification'!C118/'FX rate'!$C19,"")</f>
        <v/>
      </c>
      <c r="AG118" s="1521" t="str">
        <f>IF(ISNUMBER(D118),'Cover Page'!$D$32/1000000*'4 classification'!D118/'FX rate'!$C19,"")</f>
        <v/>
      </c>
      <c r="AH118" s="1208" t="str">
        <f>IF(ISNUMBER(E118),'Cover Page'!$D$32/1000000*'4 classification'!E118/'FX rate'!$C19,"")</f>
        <v/>
      </c>
      <c r="AI118" s="1607" t="str">
        <f>IF(ISNUMBER(F118),'Cover Page'!$D$32/1000000*'4 classification'!F118/'FX rate'!$C19,"")</f>
        <v/>
      </c>
      <c r="AJ118" s="1522" t="str">
        <f>IF(ISNUMBER(G118),'Cover Page'!$D$32/1000000*'4 classification'!G118/'FX rate'!$C19,"")</f>
        <v/>
      </c>
      <c r="AK118" s="1521" t="str">
        <f>IF(ISNUMBER(H118),'Cover Page'!$D$32/1000000*'4 classification'!H118/'FX rate'!$C19,"")</f>
        <v/>
      </c>
      <c r="AL118" s="1208" t="str">
        <f>IF(ISNUMBER(I118),'Cover Page'!$D$32/1000000*'4 classification'!I118/'FX rate'!$C19,"")</f>
        <v/>
      </c>
      <c r="AM118" s="1607" t="str">
        <f>IF(ISNUMBER(J118),'Cover Page'!$D$32/1000000*'4 classification'!J118/'FX rate'!$C19,"")</f>
        <v/>
      </c>
      <c r="AN118" s="1522" t="str">
        <f>IF(ISNUMBER(K118),'Cover Page'!$D$32/1000000*'4 classification'!K118/'FX rate'!$C19,"")</f>
        <v/>
      </c>
      <c r="AO118" s="1521" t="str">
        <f>IF(ISNUMBER(L118),'Cover Page'!$D$32/1000000*'4 classification'!L118/'FX rate'!$C19,"")</f>
        <v/>
      </c>
      <c r="AP118" s="1208" t="str">
        <f>IF(ISNUMBER(M118),'Cover Page'!$D$32/1000000*'4 classification'!M118/'FX rate'!$C19,"")</f>
        <v/>
      </c>
      <c r="AQ118" s="1607" t="str">
        <f>IF(ISNUMBER(N118),'Cover Page'!$D$32/1000000*'4 classification'!N118/'FX rate'!$C19,"")</f>
        <v/>
      </c>
      <c r="AR118" s="1522" t="str">
        <f>IF(ISNUMBER(O118),'Cover Page'!$D$32/1000000*'4 classification'!O118/'FX rate'!$C19,"")</f>
        <v/>
      </c>
      <c r="AS118" s="1521" t="str">
        <f>IF(ISNUMBER(P118),'Cover Page'!$D$32/1000000*'4 classification'!P118/'FX rate'!$C19,"")</f>
        <v/>
      </c>
      <c r="AT118" s="1208" t="str">
        <f>IF(ISNUMBER(Q118),'Cover Page'!$D$32/1000000*'4 classification'!Q118/'FX rate'!$C19,"")</f>
        <v/>
      </c>
      <c r="AU118" s="1607" t="str">
        <f>IF(ISNUMBER(R118),'Cover Page'!$D$32/1000000*'4 classification'!R118/'FX rate'!$C19,"")</f>
        <v/>
      </c>
      <c r="AV118" s="1520">
        <f>IF(ISNUMBER(S118),'Cover Page'!$D$32/1000000*'4 classification'!S118/'FX rate'!$C19,"")</f>
        <v>0</v>
      </c>
      <c r="AW118" s="1519">
        <f>IF(ISNUMBER(T118),'Cover Page'!$D$32/1000000*'4 classification'!T118/'FX rate'!$C19,"")</f>
        <v>0</v>
      </c>
      <c r="AX118" s="1206">
        <f>IF(ISNUMBER(U118),'Cover Page'!$D$32/1000000*'4 classification'!U118/'FX rate'!$C19,"")</f>
        <v>0</v>
      </c>
      <c r="AY118" s="1607">
        <f>IF(ISNUMBER(V118),'Cover Page'!$D$32/1000000*'4 classification'!V118/'FX rate'!$C19,"")</f>
        <v>0</v>
      </c>
      <c r="AZ118" s="1040"/>
      <c r="BH118" s="1180">
        <v>2014</v>
      </c>
      <c r="BI118" s="1261" t="str">
        <f>IF(ISNUMBER(C118),'Cover Page'!$D$32/1000000*C118/'FX rate'!$C$21,"")</f>
        <v/>
      </c>
      <c r="BJ118" s="1503" t="str">
        <f>IF(ISNUMBER(D118),'Cover Page'!$D$32/1000000*D118/'FX rate'!$C$21,"")</f>
        <v/>
      </c>
      <c r="BK118" s="1262" t="str">
        <f>IF(ISNUMBER(E118),'Cover Page'!$D$32/1000000*E118/'FX rate'!$C$21,"")</f>
        <v/>
      </c>
      <c r="BL118" s="1612" t="str">
        <f>IF(ISNUMBER(F118),'Cover Page'!$D$32/1000000*F118/'FX rate'!$C$21,"")</f>
        <v/>
      </c>
      <c r="BM118" s="1504" t="str">
        <f>IF(ISNUMBER(G118),'Cover Page'!$D$32/1000000*G118/'FX rate'!$C$21,"")</f>
        <v/>
      </c>
      <c r="BN118" s="1503" t="str">
        <f>IF(ISNUMBER(H118),'Cover Page'!$D$32/1000000*H118/'FX rate'!$C$21,"")</f>
        <v/>
      </c>
      <c r="BO118" s="1262" t="str">
        <f>IF(ISNUMBER(I118),'Cover Page'!$D$32/1000000*I118/'FX rate'!$C$21,"")</f>
        <v/>
      </c>
      <c r="BP118" s="1612" t="str">
        <f>IF(ISNUMBER(J118),'Cover Page'!$D$32/1000000*J118/'FX rate'!$C$21,"")</f>
        <v/>
      </c>
      <c r="BQ118" s="1504" t="str">
        <f>IF(ISNUMBER(K118),'Cover Page'!$D$32/1000000*K118/'FX rate'!$C$21,"")</f>
        <v/>
      </c>
      <c r="BR118" s="1503" t="str">
        <f>IF(ISNUMBER(L118),'Cover Page'!$D$32/1000000*L118/'FX rate'!$C$21,"")</f>
        <v/>
      </c>
      <c r="BS118" s="1262" t="str">
        <f>IF(ISNUMBER(M118),'Cover Page'!$D$32/1000000*M118/'FX rate'!$C$21,"")</f>
        <v/>
      </c>
      <c r="BT118" s="1612" t="str">
        <f>IF(ISNUMBER(N118),'Cover Page'!$D$32/1000000*N118/'FX rate'!$C$21,"")</f>
        <v/>
      </c>
      <c r="BU118" s="1504" t="str">
        <f>IF(ISNUMBER(O118),'Cover Page'!$D$32/1000000*O118/'FX rate'!$C$21,"")</f>
        <v/>
      </c>
      <c r="BV118" s="1503" t="str">
        <f>IF(ISNUMBER(P118),'Cover Page'!$D$32/1000000*P118/'FX rate'!$C$21,"")</f>
        <v/>
      </c>
      <c r="BW118" s="1262" t="str">
        <f>IF(ISNUMBER(Q118),'Cover Page'!$D$32/1000000*Q118/'FX rate'!$C$21,"")</f>
        <v/>
      </c>
      <c r="BX118" s="1612" t="str">
        <f>IF(ISNUMBER(R118),'Cover Page'!$D$32/1000000*R118/'FX rate'!$C$21,"")</f>
        <v/>
      </c>
      <c r="BY118" s="1502">
        <f>IF(ISNUMBER(S118),'Cover Page'!$D$32/1000000*S118/'FX rate'!$C$21,"")</f>
        <v>0</v>
      </c>
      <c r="BZ118" s="1501">
        <f>IF(ISNUMBER(T118),'Cover Page'!$D$32/1000000*T118/'FX rate'!$C$21,"")</f>
        <v>0</v>
      </c>
      <c r="CA118" s="1260">
        <f>IF(ISNUMBER(U118),'Cover Page'!$D$32/1000000*U118/'FX rate'!$C$21,"")</f>
        <v>0</v>
      </c>
      <c r="CB118" s="1611">
        <f>IF(ISNUMBER(V118),'Cover Page'!$D$32/1000000*V118/'FX rate'!$C$21,"")</f>
        <v>0</v>
      </c>
      <c r="CC118" s="1283"/>
    </row>
    <row r="119" spans="1:81" s="20" customFormat="1" ht="14.25" x14ac:dyDescent="0.2">
      <c r="A119" s="24"/>
      <c r="B119" s="103">
        <v>2015</v>
      </c>
      <c r="C119" s="229"/>
      <c r="D119" s="155"/>
      <c r="E119" s="154"/>
      <c r="F119" s="1592"/>
      <c r="G119" s="225"/>
      <c r="H119" s="155"/>
      <c r="I119" s="155"/>
      <c r="J119" s="1601"/>
      <c r="K119" s="225"/>
      <c r="L119" s="155"/>
      <c r="M119" s="155"/>
      <c r="N119" s="1601"/>
      <c r="O119" s="225"/>
      <c r="P119" s="155"/>
      <c r="Q119" s="155"/>
      <c r="R119" s="1601"/>
      <c r="S119" s="721">
        <f t="shared" si="11"/>
        <v>0</v>
      </c>
      <c r="T119" s="729">
        <f t="shared" si="14"/>
        <v>0</v>
      </c>
      <c r="U119" s="707">
        <f t="shared" si="12"/>
        <v>0</v>
      </c>
      <c r="V119" s="1617">
        <f t="shared" si="13"/>
        <v>0</v>
      </c>
      <c r="AE119" s="1106">
        <v>2015</v>
      </c>
      <c r="AF119" s="1207" t="str">
        <f>IF(ISNUMBER(C119),'Cover Page'!$D$32/1000000*'4 classification'!C119/'FX rate'!$C20,"")</f>
        <v/>
      </c>
      <c r="AG119" s="1521" t="str">
        <f>IF(ISNUMBER(D119),'Cover Page'!$D$32/1000000*'4 classification'!D119/'FX rate'!$C20,"")</f>
        <v/>
      </c>
      <c r="AH119" s="1208" t="str">
        <f>IF(ISNUMBER(E119),'Cover Page'!$D$32/1000000*'4 classification'!E119/'FX rate'!$C20,"")</f>
        <v/>
      </c>
      <c r="AI119" s="1607" t="str">
        <f>IF(ISNUMBER(F119),'Cover Page'!$D$32/1000000*'4 classification'!F119/'FX rate'!$C20,"")</f>
        <v/>
      </c>
      <c r="AJ119" s="1522" t="str">
        <f>IF(ISNUMBER(G119),'Cover Page'!$D$32/1000000*'4 classification'!G119/'FX rate'!$C20,"")</f>
        <v/>
      </c>
      <c r="AK119" s="1521" t="str">
        <f>IF(ISNUMBER(H119),'Cover Page'!$D$32/1000000*'4 classification'!H119/'FX rate'!$C20,"")</f>
        <v/>
      </c>
      <c r="AL119" s="1208" t="str">
        <f>IF(ISNUMBER(I119),'Cover Page'!$D$32/1000000*'4 classification'!I119/'FX rate'!$C20,"")</f>
        <v/>
      </c>
      <c r="AM119" s="1607" t="str">
        <f>IF(ISNUMBER(J119),'Cover Page'!$D$32/1000000*'4 classification'!J119/'FX rate'!$C20,"")</f>
        <v/>
      </c>
      <c r="AN119" s="1522" t="str">
        <f>IF(ISNUMBER(K119),'Cover Page'!$D$32/1000000*'4 classification'!K119/'FX rate'!$C20,"")</f>
        <v/>
      </c>
      <c r="AO119" s="1521" t="str">
        <f>IF(ISNUMBER(L119),'Cover Page'!$D$32/1000000*'4 classification'!L119/'FX rate'!$C20,"")</f>
        <v/>
      </c>
      <c r="AP119" s="1208" t="str">
        <f>IF(ISNUMBER(M119),'Cover Page'!$D$32/1000000*'4 classification'!M119/'FX rate'!$C20,"")</f>
        <v/>
      </c>
      <c r="AQ119" s="1607" t="str">
        <f>IF(ISNUMBER(N119),'Cover Page'!$D$32/1000000*'4 classification'!N119/'FX rate'!$C20,"")</f>
        <v/>
      </c>
      <c r="AR119" s="1522" t="str">
        <f>IF(ISNUMBER(O119),'Cover Page'!$D$32/1000000*'4 classification'!O119/'FX rate'!$C20,"")</f>
        <v/>
      </c>
      <c r="AS119" s="1521" t="str">
        <f>IF(ISNUMBER(P119),'Cover Page'!$D$32/1000000*'4 classification'!P119/'FX rate'!$C20,"")</f>
        <v/>
      </c>
      <c r="AT119" s="1208" t="str">
        <f>IF(ISNUMBER(Q119),'Cover Page'!$D$32/1000000*'4 classification'!Q119/'FX rate'!$C20,"")</f>
        <v/>
      </c>
      <c r="AU119" s="1607" t="str">
        <f>IF(ISNUMBER(R119),'Cover Page'!$D$32/1000000*'4 classification'!R119/'FX rate'!$C20,"")</f>
        <v/>
      </c>
      <c r="AV119" s="1520">
        <f>IF(ISNUMBER(S119),'Cover Page'!$D$32/1000000*'4 classification'!S119/'FX rate'!$C20,"")</f>
        <v>0</v>
      </c>
      <c r="AW119" s="1519">
        <f>IF(ISNUMBER(T119),'Cover Page'!$D$32/1000000*'4 classification'!T119/'FX rate'!$C20,"")</f>
        <v>0</v>
      </c>
      <c r="AX119" s="1206">
        <f>IF(ISNUMBER(U119),'Cover Page'!$D$32/1000000*'4 classification'!U119/'FX rate'!$C20,"")</f>
        <v>0</v>
      </c>
      <c r="AY119" s="1607">
        <f>IF(ISNUMBER(V119),'Cover Page'!$D$32/1000000*'4 classification'!V119/'FX rate'!$C20,"")</f>
        <v>0</v>
      </c>
      <c r="AZ119" s="1040"/>
      <c r="BH119" s="1180">
        <v>2015</v>
      </c>
      <c r="BI119" s="1261" t="str">
        <f>IF(ISNUMBER(C119),'Cover Page'!$D$32/1000000*C119/'FX rate'!$C$21,"")</f>
        <v/>
      </c>
      <c r="BJ119" s="1503" t="str">
        <f>IF(ISNUMBER(D119),'Cover Page'!$D$32/1000000*D119/'FX rate'!$C$21,"")</f>
        <v/>
      </c>
      <c r="BK119" s="1262" t="str">
        <f>IF(ISNUMBER(E119),'Cover Page'!$D$32/1000000*E119/'FX rate'!$C$21,"")</f>
        <v/>
      </c>
      <c r="BL119" s="1612" t="str">
        <f>IF(ISNUMBER(F119),'Cover Page'!$D$32/1000000*F119/'FX rate'!$C$21,"")</f>
        <v/>
      </c>
      <c r="BM119" s="1504" t="str">
        <f>IF(ISNUMBER(G119),'Cover Page'!$D$32/1000000*G119/'FX rate'!$C$21,"")</f>
        <v/>
      </c>
      <c r="BN119" s="1503" t="str">
        <f>IF(ISNUMBER(H119),'Cover Page'!$D$32/1000000*H119/'FX rate'!$C$21,"")</f>
        <v/>
      </c>
      <c r="BO119" s="1262" t="str">
        <f>IF(ISNUMBER(I119),'Cover Page'!$D$32/1000000*I119/'FX rate'!$C$21,"")</f>
        <v/>
      </c>
      <c r="BP119" s="1612" t="str">
        <f>IF(ISNUMBER(J119),'Cover Page'!$D$32/1000000*J119/'FX rate'!$C$21,"")</f>
        <v/>
      </c>
      <c r="BQ119" s="1504" t="str">
        <f>IF(ISNUMBER(K119),'Cover Page'!$D$32/1000000*K119/'FX rate'!$C$21,"")</f>
        <v/>
      </c>
      <c r="BR119" s="1503" t="str">
        <f>IF(ISNUMBER(L119),'Cover Page'!$D$32/1000000*L119/'FX rate'!$C$21,"")</f>
        <v/>
      </c>
      <c r="BS119" s="1262" t="str">
        <f>IF(ISNUMBER(M119),'Cover Page'!$D$32/1000000*M119/'FX rate'!$C$21,"")</f>
        <v/>
      </c>
      <c r="BT119" s="1612" t="str">
        <f>IF(ISNUMBER(N119),'Cover Page'!$D$32/1000000*N119/'FX rate'!$C$21,"")</f>
        <v/>
      </c>
      <c r="BU119" s="1504" t="str">
        <f>IF(ISNUMBER(O119),'Cover Page'!$D$32/1000000*O119/'FX rate'!$C$21,"")</f>
        <v/>
      </c>
      <c r="BV119" s="1503" t="str">
        <f>IF(ISNUMBER(P119),'Cover Page'!$D$32/1000000*P119/'FX rate'!$C$21,"")</f>
        <v/>
      </c>
      <c r="BW119" s="1262" t="str">
        <f>IF(ISNUMBER(Q119),'Cover Page'!$D$32/1000000*Q119/'FX rate'!$C$21,"")</f>
        <v/>
      </c>
      <c r="BX119" s="1612" t="str">
        <f>IF(ISNUMBER(R119),'Cover Page'!$D$32/1000000*R119/'FX rate'!$C$21,"")</f>
        <v/>
      </c>
      <c r="BY119" s="1502">
        <f>IF(ISNUMBER(S119),'Cover Page'!$D$32/1000000*S119/'FX rate'!$C$21,"")</f>
        <v>0</v>
      </c>
      <c r="BZ119" s="1501">
        <f>IF(ISNUMBER(T119),'Cover Page'!$D$32/1000000*T119/'FX rate'!$C$21,"")</f>
        <v>0</v>
      </c>
      <c r="CA119" s="1260">
        <f>IF(ISNUMBER(U119),'Cover Page'!$D$32/1000000*U119/'FX rate'!$C$21,"")</f>
        <v>0</v>
      </c>
      <c r="CB119" s="1611">
        <f>IF(ISNUMBER(V119),'Cover Page'!$D$32/1000000*V119/'FX rate'!$C$21,"")</f>
        <v>0</v>
      </c>
      <c r="CC119" s="1283"/>
    </row>
    <row r="120" spans="1:81" s="20" customFormat="1" ht="14.25" x14ac:dyDescent="0.2">
      <c r="A120" s="24"/>
      <c r="B120" s="187">
        <v>2016</v>
      </c>
      <c r="C120" s="971"/>
      <c r="D120" s="974"/>
      <c r="E120" s="875"/>
      <c r="F120" s="1593"/>
      <c r="G120" s="975"/>
      <c r="H120" s="974"/>
      <c r="I120" s="974"/>
      <c r="J120" s="1602"/>
      <c r="K120" s="975"/>
      <c r="L120" s="974"/>
      <c r="M120" s="974"/>
      <c r="N120" s="1602"/>
      <c r="O120" s="975"/>
      <c r="P120" s="974"/>
      <c r="Q120" s="974"/>
      <c r="R120" s="1602"/>
      <c r="S120" s="730">
        <f>C120+G120+K120+O120</f>
        <v>0</v>
      </c>
      <c r="T120" s="731">
        <f>D120+H120+L120+P120</f>
        <v>0</v>
      </c>
      <c r="U120" s="937">
        <f t="shared" si="12"/>
        <v>0</v>
      </c>
      <c r="V120" s="1618">
        <f t="shared" si="12"/>
        <v>0</v>
      </c>
      <c r="AE120" s="1106">
        <v>2016</v>
      </c>
      <c r="AF120" s="1207" t="str">
        <f>IF(ISNUMBER(C120),'Cover Page'!$D$32/1000000*'4 classification'!C120/'FX rate'!$C21,"")</f>
        <v/>
      </c>
      <c r="AG120" s="1521" t="str">
        <f>IF(ISNUMBER(D120),'Cover Page'!$D$32/1000000*'4 classification'!D120/'FX rate'!$C21,"")</f>
        <v/>
      </c>
      <c r="AH120" s="1208" t="str">
        <f>IF(ISNUMBER(E120),'Cover Page'!$D$32/1000000*'4 classification'!E120/'FX rate'!$C21,"")</f>
        <v/>
      </c>
      <c r="AI120" s="1614" t="str">
        <f>IF(ISNUMBER(F120),'Cover Page'!$D$32/1000000*'4 classification'!F120/'FX rate'!$C21,"")</f>
        <v/>
      </c>
      <c r="AJ120" s="1522" t="str">
        <f>IF(ISNUMBER(G120),'Cover Page'!$D$32/1000000*'4 classification'!G120/'FX rate'!$C21,"")</f>
        <v/>
      </c>
      <c r="AK120" s="1521" t="str">
        <f>IF(ISNUMBER(H120),'Cover Page'!$D$32/1000000*'4 classification'!H120/'FX rate'!$C21,"")</f>
        <v/>
      </c>
      <c r="AL120" s="1208" t="str">
        <f>IF(ISNUMBER(I120),'Cover Page'!$D$32/1000000*'4 classification'!I120/'FX rate'!$C21,"")</f>
        <v/>
      </c>
      <c r="AM120" s="1614" t="str">
        <f>IF(ISNUMBER(J120),'Cover Page'!$D$32/1000000*'4 classification'!J120/'FX rate'!$C21,"")</f>
        <v/>
      </c>
      <c r="AN120" s="1522" t="str">
        <f>IF(ISNUMBER(K120),'Cover Page'!$D$32/1000000*'4 classification'!K120/'FX rate'!$C21,"")</f>
        <v/>
      </c>
      <c r="AO120" s="1521" t="str">
        <f>IF(ISNUMBER(L120),'Cover Page'!$D$32/1000000*'4 classification'!L120/'FX rate'!$C21,"")</f>
        <v/>
      </c>
      <c r="AP120" s="1208" t="str">
        <f>IF(ISNUMBER(M120),'Cover Page'!$D$32/1000000*'4 classification'!M120/'FX rate'!$C21,"")</f>
        <v/>
      </c>
      <c r="AQ120" s="1614" t="str">
        <f>IF(ISNUMBER(N120),'Cover Page'!$D$32/1000000*'4 classification'!N120/'FX rate'!$C21,"")</f>
        <v/>
      </c>
      <c r="AR120" s="1522" t="str">
        <f>IF(ISNUMBER(O120),'Cover Page'!$D$32/1000000*'4 classification'!O120/'FX rate'!$C21,"")</f>
        <v/>
      </c>
      <c r="AS120" s="1521" t="str">
        <f>IF(ISNUMBER(P120),'Cover Page'!$D$32/1000000*'4 classification'!P120/'FX rate'!$C21,"")</f>
        <v/>
      </c>
      <c r="AT120" s="1208" t="str">
        <f>IF(ISNUMBER(Q120),'Cover Page'!$D$32/1000000*'4 classification'!Q120/'FX rate'!$C21,"")</f>
        <v/>
      </c>
      <c r="AU120" s="1614" t="str">
        <f>IF(ISNUMBER(R120),'Cover Page'!$D$32/1000000*'4 classification'!R120/'FX rate'!$C21,"")</f>
        <v/>
      </c>
      <c r="AV120" s="1520">
        <f>IF(ISNUMBER(S120),'Cover Page'!$D$32/1000000*'4 classification'!S120/'FX rate'!$C21,"")</f>
        <v>0</v>
      </c>
      <c r="AW120" s="1519">
        <f>IF(ISNUMBER(T120),'Cover Page'!$D$32/1000000*'4 classification'!T120/'FX rate'!$C21,"")</f>
        <v>0</v>
      </c>
      <c r="AX120" s="1206">
        <f>IF(ISNUMBER(U120),'Cover Page'!$D$32/1000000*'4 classification'!U120/'FX rate'!$C21,"")</f>
        <v>0</v>
      </c>
      <c r="AY120" s="1614">
        <f>IF(ISNUMBER(V120),'Cover Page'!$D$32/1000000*'4 classification'!V120/'FX rate'!$C21,"")</f>
        <v>0</v>
      </c>
      <c r="AZ120" s="1040"/>
      <c r="BH120" s="1180">
        <v>2016</v>
      </c>
      <c r="BI120" s="1261" t="str">
        <f>IF(ISNUMBER(C120),'Cover Page'!$D$32/1000000*C120/'FX rate'!$C$21,"")</f>
        <v/>
      </c>
      <c r="BJ120" s="1503" t="str">
        <f>IF(ISNUMBER(D120),'Cover Page'!$D$32/1000000*D120/'FX rate'!$C$21,"")</f>
        <v/>
      </c>
      <c r="BK120" s="1262" t="str">
        <f>IF(ISNUMBER(E120),'Cover Page'!$D$32/1000000*E120/'FX rate'!$C$21,"")</f>
        <v/>
      </c>
      <c r="BL120" s="1613" t="str">
        <f>IF(ISNUMBER(F120),'Cover Page'!$D$32/1000000*F120/'FX rate'!$C$21,"")</f>
        <v/>
      </c>
      <c r="BM120" s="1504" t="str">
        <f>IF(ISNUMBER(G120),'Cover Page'!$D$32/1000000*G120/'FX rate'!$C$21,"")</f>
        <v/>
      </c>
      <c r="BN120" s="1503" t="str">
        <f>IF(ISNUMBER(H120),'Cover Page'!$D$32/1000000*H120/'FX rate'!$C$21,"")</f>
        <v/>
      </c>
      <c r="BO120" s="1262" t="str">
        <f>IF(ISNUMBER(I120),'Cover Page'!$D$32/1000000*I120/'FX rate'!$C$21,"")</f>
        <v/>
      </c>
      <c r="BP120" s="1613" t="str">
        <f>IF(ISNUMBER(J120),'Cover Page'!$D$32/1000000*J120/'FX rate'!$C$21,"")</f>
        <v/>
      </c>
      <c r="BQ120" s="1504" t="str">
        <f>IF(ISNUMBER(K120),'Cover Page'!$D$32/1000000*K120/'FX rate'!$C$21,"")</f>
        <v/>
      </c>
      <c r="BR120" s="1503" t="str">
        <f>IF(ISNUMBER(L120),'Cover Page'!$D$32/1000000*L120/'FX rate'!$C$21,"")</f>
        <v/>
      </c>
      <c r="BS120" s="1262" t="str">
        <f>IF(ISNUMBER(M120),'Cover Page'!$D$32/1000000*M120/'FX rate'!$C$21,"")</f>
        <v/>
      </c>
      <c r="BT120" s="1613" t="str">
        <f>IF(ISNUMBER(N120),'Cover Page'!$D$32/1000000*N120/'FX rate'!$C$21,"")</f>
        <v/>
      </c>
      <c r="BU120" s="1504" t="str">
        <f>IF(ISNUMBER(O120),'Cover Page'!$D$32/1000000*O120/'FX rate'!$C$21,"")</f>
        <v/>
      </c>
      <c r="BV120" s="1503" t="str">
        <f>IF(ISNUMBER(P120),'Cover Page'!$D$32/1000000*P120/'FX rate'!$C$21,"")</f>
        <v/>
      </c>
      <c r="BW120" s="1262" t="str">
        <f>IF(ISNUMBER(Q120),'Cover Page'!$D$32/1000000*Q120/'FX rate'!$C$21,"")</f>
        <v/>
      </c>
      <c r="BX120" s="1613" t="str">
        <f>IF(ISNUMBER(R120),'Cover Page'!$D$32/1000000*R120/'FX rate'!$C$21,"")</f>
        <v/>
      </c>
      <c r="BY120" s="1502">
        <f>IF(ISNUMBER(S120),'Cover Page'!$D$32/1000000*S120/'FX rate'!$C$21,"")</f>
        <v>0</v>
      </c>
      <c r="BZ120" s="1501">
        <f>IF(ISNUMBER(T120),'Cover Page'!$D$32/1000000*T120/'FX rate'!$C$21,"")</f>
        <v>0</v>
      </c>
      <c r="CA120" s="1260">
        <f>IF(ISNUMBER(U120),'Cover Page'!$D$32/1000000*U120/'FX rate'!$C$21,"")</f>
        <v>0</v>
      </c>
      <c r="CB120" s="1611">
        <f>IF(ISNUMBER(V120),'Cover Page'!$D$32/1000000*V120/'FX rate'!$C$21,"")</f>
        <v>0</v>
      </c>
      <c r="CC120" s="1283"/>
    </row>
    <row r="121" spans="1:81" s="2" customFormat="1" ht="14.25" customHeight="1" x14ac:dyDescent="0.2">
      <c r="B121" s="248" t="s">
        <v>579</v>
      </c>
      <c r="C121" s="1465"/>
      <c r="D121" s="1469"/>
      <c r="E121" s="1466"/>
      <c r="F121" s="1594"/>
      <c r="G121" s="1470"/>
      <c r="H121" s="1469"/>
      <c r="I121" s="1469"/>
      <c r="J121" s="1603"/>
      <c r="K121" s="1470"/>
      <c r="L121" s="1469"/>
      <c r="M121" s="1469"/>
      <c r="N121" s="1603"/>
      <c r="O121" s="1470"/>
      <c r="P121" s="1469"/>
      <c r="Q121" s="1469"/>
      <c r="R121" s="1603"/>
      <c r="S121" s="733">
        <f>C121+G121+K121+O121</f>
        <v>0</v>
      </c>
      <c r="T121" s="734">
        <f>D121+H121+L121+P121</f>
        <v>0</v>
      </c>
      <c r="U121" s="1619">
        <f t="shared" si="12"/>
        <v>0</v>
      </c>
      <c r="V121" s="1620">
        <f t="shared" si="12"/>
        <v>0</v>
      </c>
      <c r="AE121" s="1209"/>
      <c r="AF121" s="1210"/>
      <c r="AG121" s="1210"/>
      <c r="AH121" s="1210"/>
      <c r="AI121" s="1210"/>
      <c r="AJ121" s="1210"/>
      <c r="AK121" s="1210"/>
      <c r="AL121" s="1210"/>
      <c r="AM121" s="1210"/>
      <c r="AN121" s="1210"/>
      <c r="AO121" s="1210"/>
      <c r="AP121" s="1210"/>
      <c r="AQ121" s="1210"/>
      <c r="AR121" s="1210"/>
      <c r="AS121" s="1210"/>
      <c r="AT121" s="1210"/>
      <c r="AU121" s="1210"/>
      <c r="AV121" s="1210"/>
      <c r="AW121" s="1210"/>
      <c r="AX121" s="1233"/>
      <c r="AY121" s="1233"/>
      <c r="AZ121" s="1040"/>
      <c r="BH121" s="1263"/>
      <c r="BI121" s="1264"/>
      <c r="BJ121" s="1264"/>
      <c r="BK121" s="1264"/>
      <c r="BL121" s="1264"/>
      <c r="BM121" s="1264"/>
      <c r="BN121" s="1264"/>
      <c r="BO121" s="1264"/>
      <c r="BP121" s="1264"/>
      <c r="BQ121" s="1264"/>
      <c r="BR121" s="1264"/>
      <c r="BS121" s="1264"/>
      <c r="BT121" s="1264"/>
      <c r="BU121" s="1264"/>
      <c r="BV121" s="1264"/>
      <c r="BW121" s="1264"/>
      <c r="BX121" s="1264"/>
      <c r="BY121" s="1264"/>
      <c r="BZ121" s="1264"/>
      <c r="CA121" s="1289"/>
      <c r="CB121" s="1289"/>
      <c r="CC121" s="1283"/>
    </row>
    <row r="122" spans="1:81" s="14" customFormat="1" ht="69.95" customHeight="1" thickBot="1" x14ac:dyDescent="0.25">
      <c r="A122" s="2"/>
      <c r="B122" s="249" t="s">
        <v>368</v>
      </c>
      <c r="C122" s="235"/>
      <c r="D122" s="250"/>
      <c r="E122" s="236"/>
      <c r="F122" s="1595"/>
      <c r="G122" s="251"/>
      <c r="H122" s="250"/>
      <c r="I122" s="250"/>
      <c r="J122" s="1604"/>
      <c r="K122" s="251"/>
      <c r="L122" s="250"/>
      <c r="M122" s="250"/>
      <c r="N122" s="1604"/>
      <c r="O122" s="251"/>
      <c r="P122" s="250"/>
      <c r="Q122" s="250"/>
      <c r="R122" s="1604"/>
      <c r="S122" s="725"/>
      <c r="T122" s="736"/>
      <c r="U122" s="250"/>
      <c r="V122" s="1604"/>
      <c r="AE122" s="1212"/>
      <c r="AF122" s="1213"/>
      <c r="AG122" s="1213"/>
      <c r="AH122" s="1213"/>
      <c r="AI122" s="1213"/>
      <c r="AJ122" s="1213"/>
      <c r="AK122" s="1213"/>
      <c r="AL122" s="1213"/>
      <c r="AM122" s="1213"/>
      <c r="AN122" s="1213"/>
      <c r="AO122" s="1213"/>
      <c r="AP122" s="1213"/>
      <c r="AQ122" s="1213"/>
      <c r="AR122" s="1213"/>
      <c r="AS122" s="1213"/>
      <c r="AT122" s="1213"/>
      <c r="AU122" s="1213"/>
      <c r="AV122" s="1213"/>
      <c r="AW122" s="1213"/>
      <c r="AX122" s="1214"/>
      <c r="AY122" s="1214"/>
      <c r="AZ122" s="1040"/>
      <c r="BH122" s="1266"/>
      <c r="BI122" s="1267"/>
      <c r="BJ122" s="1267"/>
      <c r="BK122" s="1267"/>
      <c r="BL122" s="1267"/>
      <c r="BM122" s="1267"/>
      <c r="BN122" s="1267"/>
      <c r="BO122" s="1267"/>
      <c r="BP122" s="1267"/>
      <c r="BQ122" s="1267"/>
      <c r="BR122" s="1267"/>
      <c r="BS122" s="1267"/>
      <c r="BT122" s="1267"/>
      <c r="BU122" s="1267"/>
      <c r="BV122" s="1267"/>
      <c r="BW122" s="1267"/>
      <c r="BX122" s="1267"/>
      <c r="BY122" s="1267"/>
      <c r="BZ122" s="1267"/>
      <c r="CA122" s="1268"/>
      <c r="CB122" s="1268"/>
      <c r="CC122" s="1268"/>
    </row>
    <row r="123" spans="1:81" s="2" customFormat="1" ht="20.100000000000001" customHeight="1" x14ac:dyDescent="0.2">
      <c r="B123" s="7"/>
      <c r="C123" s="984" t="str">
        <f>IF(MAX(C116:C120)&gt;0,IF(ISBLANK(C115),"Please extend back to at least 2011",""),"")</f>
        <v/>
      </c>
      <c r="D123" s="984" t="str">
        <f t="shared" ref="D123" si="15">IF(MAX(D116:D120)&gt;0,IF(ISBLANK(D115),"Please extend back to at least 2011",""),"")</f>
        <v/>
      </c>
      <c r="E123" s="984" t="str">
        <f>IF(MAX(E116:E120)&gt;0,IF(ISBLANK(E115),"Please extend back to at least 2011",""),"")</f>
        <v/>
      </c>
      <c r="F123" s="984" t="str">
        <f>IF(MAX(F116:F120)&gt;0,IF(ISBLANK(F115),"Please extend back to at least 2011",""),"")</f>
        <v/>
      </c>
      <c r="G123" s="984" t="str">
        <f>IF(MAX(G116:G120)&gt;0,IF(ISBLANK(G115),"Please extend back to at least 2011",""),"")</f>
        <v/>
      </c>
      <c r="H123" s="984" t="str">
        <f t="shared" ref="H123:R123" si="16">IF(MAX(H116:H120)&gt;0,IF(ISBLANK(H115),"Please extend back to at least 2011",""),"")</f>
        <v/>
      </c>
      <c r="I123" s="984" t="str">
        <f t="shared" si="16"/>
        <v/>
      </c>
      <c r="J123" s="984" t="str">
        <f t="shared" si="16"/>
        <v/>
      </c>
      <c r="K123" s="984" t="str">
        <f t="shared" si="16"/>
        <v/>
      </c>
      <c r="L123" s="984" t="str">
        <f t="shared" si="16"/>
        <v/>
      </c>
      <c r="M123" s="984" t="str">
        <f t="shared" si="16"/>
        <v/>
      </c>
      <c r="N123" s="984" t="str">
        <f t="shared" si="16"/>
        <v/>
      </c>
      <c r="O123" s="984" t="str">
        <f t="shared" si="16"/>
        <v/>
      </c>
      <c r="P123" s="984" t="str">
        <f t="shared" si="16"/>
        <v/>
      </c>
      <c r="Q123" s="984" t="str">
        <f t="shared" si="16"/>
        <v/>
      </c>
      <c r="R123" s="984" t="str">
        <f t="shared" si="16"/>
        <v/>
      </c>
      <c r="S123" s="984"/>
      <c r="T123" s="984"/>
      <c r="U123" s="984"/>
      <c r="V123" s="984"/>
      <c r="AB123"/>
      <c r="AC123"/>
      <c r="AD123"/>
      <c r="AE123" s="1040"/>
      <c r="AF123" s="1040"/>
      <c r="AG123" s="1040"/>
      <c r="AH123" s="1040"/>
      <c r="AI123" s="1040"/>
      <c r="AJ123" s="1040"/>
      <c r="AK123" s="1040"/>
      <c r="AL123" s="1040"/>
      <c r="AM123" s="1040"/>
      <c r="AN123" s="1040"/>
      <c r="AO123" s="1040"/>
      <c r="AP123" s="1040"/>
      <c r="AQ123" s="1040"/>
      <c r="AR123" s="1040"/>
      <c r="AS123" s="1040"/>
      <c r="AT123" s="1040"/>
      <c r="AU123" s="1040"/>
      <c r="AV123" s="1040"/>
      <c r="AW123" s="1040"/>
      <c r="AX123" s="1040"/>
      <c r="AY123" s="1040"/>
      <c r="AZ123" s="1040"/>
      <c r="BA123" s="3"/>
      <c r="BH123" s="1114"/>
      <c r="BI123" s="1114"/>
      <c r="BJ123" s="1114"/>
      <c r="BK123" s="1114"/>
      <c r="BL123" s="1114"/>
      <c r="BM123" s="1114"/>
      <c r="BN123" s="1114"/>
      <c r="BO123" s="1114"/>
      <c r="BP123" s="1114"/>
      <c r="BQ123" s="1114"/>
      <c r="BR123" s="1114"/>
      <c r="BS123" s="1114"/>
      <c r="BT123" s="1114"/>
      <c r="BU123" s="1114"/>
      <c r="BV123" s="1114"/>
      <c r="BW123" s="1114"/>
      <c r="BX123" s="1114"/>
      <c r="BY123" s="1114"/>
      <c r="BZ123" s="1114"/>
      <c r="CA123" s="1114"/>
      <c r="CB123" s="1114"/>
      <c r="CC123" s="1114"/>
    </row>
    <row r="124" spans="1:81" s="2" customFormat="1" ht="20.100000000000001" customHeight="1" x14ac:dyDescent="0.2">
      <c r="B124" s="7"/>
      <c r="C124" s="7"/>
      <c r="D124" s="7"/>
      <c r="E124" s="7"/>
      <c r="F124" s="7"/>
      <c r="G124" s="7"/>
      <c r="H124" s="7"/>
      <c r="I124" s="7"/>
      <c r="J124" s="7"/>
      <c r="K124" s="7"/>
      <c r="L124" s="7"/>
      <c r="M124" s="7"/>
      <c r="Q124" s="7"/>
      <c r="R124" s="7"/>
      <c r="S124" s="7"/>
      <c r="T124" s="7"/>
      <c r="U124" s="7"/>
      <c r="V124" s="7"/>
      <c r="W124" s="7"/>
      <c r="AE124" s="1040"/>
      <c r="AF124" s="1040"/>
      <c r="AG124" s="1040"/>
      <c r="AH124" s="1040"/>
      <c r="AI124" s="1040"/>
      <c r="AJ124" s="1040"/>
      <c r="AK124" s="1040"/>
      <c r="AL124" s="1040"/>
      <c r="AM124" s="1040"/>
      <c r="AN124" s="1040"/>
      <c r="AO124" s="1040"/>
      <c r="AP124" s="1040"/>
      <c r="AQ124" s="1040"/>
      <c r="AR124" s="1040"/>
      <c r="AS124" s="1040"/>
      <c r="AT124" s="1040"/>
      <c r="AU124" s="1040"/>
      <c r="AV124" s="1040"/>
      <c r="AW124" s="1040"/>
      <c r="AX124" s="1040"/>
      <c r="AY124" s="1040"/>
      <c r="AZ124" s="1040"/>
      <c r="BA124" s="3"/>
      <c r="BB124" s="3"/>
      <c r="BC124" s="3"/>
      <c r="BD124" s="3"/>
      <c r="BH124" s="1114"/>
      <c r="BI124" s="1114"/>
      <c r="BJ124" s="1114"/>
      <c r="BK124" s="1114"/>
      <c r="BL124" s="1114"/>
      <c r="BM124" s="1114"/>
      <c r="BN124" s="1114"/>
      <c r="BO124" s="1114"/>
      <c r="BP124" s="1114"/>
      <c r="BQ124" s="1114"/>
      <c r="BR124" s="1114"/>
      <c r="BS124" s="1114"/>
      <c r="BT124" s="1114"/>
      <c r="BU124" s="1114"/>
      <c r="BV124" s="1114"/>
      <c r="BW124" s="1114"/>
      <c r="BX124" s="1114"/>
      <c r="BY124" s="1114"/>
      <c r="BZ124" s="1114"/>
      <c r="CA124" s="1114"/>
      <c r="CB124" s="1114"/>
      <c r="CC124" s="1114"/>
    </row>
    <row r="125" spans="1:81" s="2" customFormat="1" ht="14.25" customHeight="1" x14ac:dyDescent="0.25">
      <c r="B125" s="129" t="s">
        <v>367</v>
      </c>
      <c r="C125" s="7"/>
      <c r="D125" s="7"/>
      <c r="E125" s="7"/>
      <c r="F125" s="7"/>
      <c r="G125" s="7"/>
      <c r="H125" s="7"/>
      <c r="I125" s="7"/>
      <c r="J125" s="7"/>
      <c r="K125" s="7"/>
      <c r="L125" s="7"/>
      <c r="M125" s="7"/>
      <c r="N125" s="7"/>
      <c r="O125" s="7"/>
      <c r="P125" s="7"/>
      <c r="Q125" s="7"/>
      <c r="R125" s="7"/>
      <c r="S125" s="7"/>
      <c r="T125" s="7"/>
      <c r="U125" s="7"/>
      <c r="V125" s="7"/>
      <c r="W125" s="7"/>
      <c r="AE125" s="1300"/>
      <c r="AF125" s="1040"/>
      <c r="AG125" s="1040"/>
      <c r="AH125" s="1040"/>
      <c r="AI125" s="1040"/>
      <c r="AJ125" s="1040"/>
      <c r="AK125" s="1040"/>
      <c r="AL125" s="1040"/>
      <c r="AM125" s="1040"/>
      <c r="AN125" s="1040"/>
      <c r="AO125" s="1040"/>
      <c r="AP125" s="1040"/>
      <c r="AQ125" s="1040"/>
      <c r="AR125" s="1040"/>
      <c r="AS125" s="1040"/>
      <c r="AT125" s="1040"/>
      <c r="AU125" s="1040"/>
      <c r="AV125" s="1040"/>
      <c r="AW125" s="1040"/>
      <c r="AX125" s="1040"/>
      <c r="AY125" s="1040"/>
      <c r="AZ125" s="1040"/>
      <c r="BH125" s="1301"/>
      <c r="BI125" s="1114"/>
      <c r="BJ125" s="1114"/>
      <c r="BK125" s="1114"/>
      <c r="BL125" s="1114"/>
      <c r="BM125" s="1114"/>
      <c r="BN125" s="1114"/>
      <c r="BO125" s="1114"/>
      <c r="BP125" s="1114"/>
      <c r="BQ125" s="1114"/>
      <c r="BR125" s="1114"/>
      <c r="BS125" s="1114"/>
      <c r="BT125" s="1114"/>
      <c r="BU125" s="1114"/>
      <c r="BV125" s="1114"/>
      <c r="BW125" s="1114"/>
      <c r="BX125" s="1114"/>
      <c r="BY125" s="1114"/>
      <c r="BZ125" s="1114"/>
      <c r="CA125" s="1114"/>
      <c r="CB125" s="1114"/>
      <c r="CC125" s="1114"/>
    </row>
    <row r="126" spans="1:81" s="2" customFormat="1" ht="9.9499999999999993" customHeight="1" x14ac:dyDescent="0.2">
      <c r="B126" s="7"/>
      <c r="C126" s="7"/>
      <c r="D126" s="7"/>
      <c r="E126" s="7"/>
      <c r="F126" s="7"/>
      <c r="G126" s="7"/>
      <c r="H126" s="7"/>
      <c r="I126" s="7"/>
      <c r="J126" s="7"/>
      <c r="K126" s="7"/>
      <c r="L126" s="7"/>
      <c r="M126" s="7"/>
      <c r="N126" s="7"/>
      <c r="O126" s="7"/>
      <c r="P126" s="7"/>
      <c r="Q126" s="7"/>
      <c r="R126" s="7"/>
      <c r="S126" s="7"/>
      <c r="T126" s="7"/>
      <c r="U126" s="7"/>
      <c r="V126" s="7"/>
      <c r="W126" s="7"/>
      <c r="AE126" s="1040"/>
      <c r="AF126" s="1040"/>
      <c r="AG126" s="1040"/>
      <c r="AH126" s="1040"/>
      <c r="AI126" s="1040"/>
      <c r="AJ126" s="1040"/>
      <c r="AK126" s="1040"/>
      <c r="AL126" s="1040"/>
      <c r="AM126" s="1040"/>
      <c r="AN126" s="1040"/>
      <c r="AO126" s="1040"/>
      <c r="AP126" s="1040"/>
      <c r="AQ126" s="1040"/>
      <c r="AR126" s="1040"/>
      <c r="AS126" s="1040"/>
      <c r="AT126" s="1040"/>
      <c r="AU126" s="1040"/>
      <c r="AV126" s="1040"/>
      <c r="AW126" s="1040"/>
      <c r="AX126" s="1040"/>
      <c r="AY126" s="1040"/>
      <c r="AZ126" s="1040"/>
      <c r="BH126" s="1114"/>
      <c r="BI126" s="1114"/>
      <c r="BJ126" s="1114"/>
      <c r="BK126" s="1114"/>
      <c r="BL126" s="1114"/>
      <c r="BM126" s="1114"/>
      <c r="BN126" s="1114"/>
      <c r="BO126" s="1114"/>
      <c r="BP126" s="1114"/>
      <c r="BQ126" s="1114"/>
      <c r="BR126" s="1114"/>
      <c r="BS126" s="1114"/>
      <c r="BT126" s="1114"/>
      <c r="BU126" s="1114"/>
      <c r="BV126" s="1114"/>
      <c r="BW126" s="1114"/>
      <c r="BX126" s="1114"/>
      <c r="BY126" s="1114"/>
      <c r="BZ126" s="1114"/>
      <c r="CA126" s="1114"/>
      <c r="CB126" s="1114"/>
      <c r="CC126" s="1114"/>
    </row>
    <row r="127" spans="1:81" s="2" customFormat="1" ht="14.25" customHeight="1" x14ac:dyDescent="0.25">
      <c r="B127" s="1819"/>
      <c r="C127" s="201" t="s">
        <v>1</v>
      </c>
      <c r="D127" s="202" t="s">
        <v>2</v>
      </c>
      <c r="E127" s="201" t="s">
        <v>3</v>
      </c>
      <c r="F127" s="202" t="s">
        <v>97</v>
      </c>
      <c r="G127" s="201" t="s">
        <v>4</v>
      </c>
      <c r="H127" s="202" t="s">
        <v>5</v>
      </c>
      <c r="I127" s="201" t="s">
        <v>6</v>
      </c>
      <c r="J127" s="202" t="s">
        <v>7</v>
      </c>
      <c r="K127" s="201" t="s">
        <v>8</v>
      </c>
      <c r="L127" s="202" t="s">
        <v>9</v>
      </c>
      <c r="M127" s="201" t="s">
        <v>10</v>
      </c>
      <c r="N127" s="202" t="s">
        <v>11</v>
      </c>
      <c r="O127" s="201" t="s">
        <v>12</v>
      </c>
      <c r="P127" s="202" t="s">
        <v>13</v>
      </c>
      <c r="Q127" s="201" t="s">
        <v>14</v>
      </c>
      <c r="R127" s="202" t="s">
        <v>15</v>
      </c>
      <c r="S127" s="201" t="s">
        <v>14</v>
      </c>
      <c r="T127" s="202" t="s">
        <v>15</v>
      </c>
      <c r="U127" s="203" t="s">
        <v>16</v>
      </c>
      <c r="V127" s="204" t="s">
        <v>17</v>
      </c>
      <c r="W127" s="204" t="s">
        <v>18</v>
      </c>
      <c r="AE127" s="1188"/>
      <c r="AF127" s="1225"/>
      <c r="AG127" s="1045"/>
      <c r="AH127" s="1225"/>
      <c r="AI127" s="1045"/>
      <c r="AJ127" s="1225"/>
      <c r="AK127" s="1045"/>
      <c r="AL127" s="1225"/>
      <c r="AM127" s="1045"/>
      <c r="AN127" s="1225"/>
      <c r="AO127" s="1045"/>
      <c r="AP127" s="1225"/>
      <c r="AQ127" s="1045"/>
      <c r="AR127" s="1225"/>
      <c r="AS127" s="1045"/>
      <c r="AT127" s="1225"/>
      <c r="AU127" s="1045"/>
      <c r="AV127" s="1225"/>
      <c r="AW127" s="1045"/>
      <c r="AX127" s="1225"/>
      <c r="AY127" s="1045"/>
      <c r="AZ127" s="1045"/>
      <c r="BH127" s="1242"/>
      <c r="BI127" s="1281"/>
      <c r="BJ127" s="1119"/>
      <c r="BK127" s="1281"/>
      <c r="BL127" s="1119"/>
      <c r="BM127" s="1281"/>
      <c r="BN127" s="1119"/>
      <c r="BO127" s="1281"/>
      <c r="BP127" s="1119"/>
      <c r="BQ127" s="1281"/>
      <c r="BR127" s="1119"/>
      <c r="BS127" s="1281"/>
      <c r="BT127" s="1119"/>
      <c r="BU127" s="1281"/>
      <c r="BV127" s="1119"/>
      <c r="BW127" s="1281"/>
      <c r="BX127" s="1119"/>
      <c r="BY127" s="1281"/>
      <c r="BZ127" s="1119"/>
      <c r="CA127" s="1281"/>
      <c r="CB127" s="1119"/>
      <c r="CC127" s="1119"/>
    </row>
    <row r="128" spans="1:81" s="2" customFormat="1" ht="39" customHeight="1" x14ac:dyDescent="0.25">
      <c r="B128" s="1820"/>
      <c r="C128" s="1822" t="s">
        <v>574</v>
      </c>
      <c r="D128" s="67"/>
      <c r="E128" s="149"/>
      <c r="F128" s="1824" t="s">
        <v>59</v>
      </c>
      <c r="G128" s="67"/>
      <c r="H128" s="175"/>
      <c r="I128" s="1824" t="s">
        <v>74</v>
      </c>
      <c r="J128" s="67"/>
      <c r="K128" s="175"/>
      <c r="L128" s="1824" t="s">
        <v>114</v>
      </c>
      <c r="M128" s="67"/>
      <c r="N128" s="175"/>
      <c r="O128" s="1824" t="s">
        <v>115</v>
      </c>
      <c r="P128" s="67"/>
      <c r="Q128" s="175"/>
      <c r="R128" s="1824" t="s">
        <v>116</v>
      </c>
      <c r="S128" s="67"/>
      <c r="T128" s="176"/>
      <c r="U128" s="1765" t="s">
        <v>50</v>
      </c>
      <c r="V128" s="67"/>
      <c r="W128" s="175"/>
      <c r="AE128" s="1483" t="s">
        <v>585</v>
      </c>
      <c r="AF128" s="1231"/>
      <c r="AG128" s="1053"/>
      <c r="AH128" s="1053"/>
      <c r="AI128" s="1231"/>
      <c r="AJ128" s="1053"/>
      <c r="AK128" s="1053"/>
      <c r="AL128" s="1231"/>
      <c r="AM128" s="1053"/>
      <c r="AN128" s="1053"/>
      <c r="AO128" s="1231"/>
      <c r="AP128" s="1053"/>
      <c r="AQ128" s="1053"/>
      <c r="AR128" s="1231"/>
      <c r="AS128" s="1053"/>
      <c r="AT128" s="1053"/>
      <c r="AU128" s="1231"/>
      <c r="AV128" s="1053"/>
      <c r="AW128" s="1053"/>
      <c r="AX128" s="1232"/>
      <c r="AY128" s="1053"/>
      <c r="AZ128" s="1053"/>
      <c r="BH128" s="1492" t="s">
        <v>585</v>
      </c>
      <c r="BI128" s="1287"/>
      <c r="BJ128" s="1127"/>
      <c r="BK128" s="1127"/>
      <c r="BL128" s="1287"/>
      <c r="BM128" s="1127"/>
      <c r="BN128" s="1127"/>
      <c r="BO128" s="1287"/>
      <c r="BP128" s="1127"/>
      <c r="BQ128" s="1127"/>
      <c r="BR128" s="1287"/>
      <c r="BS128" s="1127"/>
      <c r="BT128" s="1127"/>
      <c r="BU128" s="1287"/>
      <c r="BV128" s="1127"/>
      <c r="BW128" s="1127"/>
      <c r="BX128" s="1287"/>
      <c r="BY128" s="1127"/>
      <c r="BZ128" s="1127"/>
      <c r="CA128" s="1288"/>
      <c r="CB128" s="1127"/>
      <c r="CC128" s="1127"/>
    </row>
    <row r="129" spans="1:81" s="2" customFormat="1" ht="60.95" customHeight="1" thickBot="1" x14ac:dyDescent="0.25">
      <c r="B129" s="1821"/>
      <c r="C129" s="1823"/>
      <c r="D129" s="405" t="s">
        <v>364</v>
      </c>
      <c r="E129" s="406" t="s">
        <v>370</v>
      </c>
      <c r="F129" s="1825"/>
      <c r="G129" s="405" t="s">
        <v>364</v>
      </c>
      <c r="H129" s="406" t="s">
        <v>370</v>
      </c>
      <c r="I129" s="1825"/>
      <c r="J129" s="405" t="s">
        <v>364</v>
      </c>
      <c r="K129" s="406" t="s">
        <v>370</v>
      </c>
      <c r="L129" s="1825"/>
      <c r="M129" s="405" t="s">
        <v>364</v>
      </c>
      <c r="N129" s="406" t="s">
        <v>370</v>
      </c>
      <c r="O129" s="1825"/>
      <c r="P129" s="405" t="s">
        <v>364</v>
      </c>
      <c r="Q129" s="406" t="s">
        <v>370</v>
      </c>
      <c r="R129" s="1825"/>
      <c r="S129" s="405" t="s">
        <v>364</v>
      </c>
      <c r="T129" s="406" t="s">
        <v>370</v>
      </c>
      <c r="U129" s="1836"/>
      <c r="V129" s="405" t="s">
        <v>364</v>
      </c>
      <c r="W129" s="406" t="s">
        <v>371</v>
      </c>
      <c r="AE129" s="1480" t="s">
        <v>629</v>
      </c>
      <c r="AF129" s="1231"/>
      <c r="AG129" s="1227"/>
      <c r="AH129" s="1227"/>
      <c r="AI129" s="1231"/>
      <c r="AJ129" s="1227"/>
      <c r="AK129" s="1227"/>
      <c r="AL129" s="1231"/>
      <c r="AM129" s="1227"/>
      <c r="AN129" s="1227"/>
      <c r="AO129" s="1231"/>
      <c r="AP129" s="1227"/>
      <c r="AQ129" s="1227"/>
      <c r="AR129" s="1231"/>
      <c r="AS129" s="1227"/>
      <c r="AT129" s="1227"/>
      <c r="AU129" s="1231"/>
      <c r="AV129" s="1227"/>
      <c r="AW129" s="1227"/>
      <c r="AX129" s="1232"/>
      <c r="AY129" s="1227"/>
      <c r="AZ129" s="1227"/>
      <c r="BH129" s="1489" t="s">
        <v>630</v>
      </c>
      <c r="BI129" s="1287"/>
      <c r="BJ129" s="1283"/>
      <c r="BK129" s="1283"/>
      <c r="BL129" s="1287"/>
      <c r="BM129" s="1283"/>
      <c r="BN129" s="1283"/>
      <c r="BO129" s="1287"/>
      <c r="BP129" s="1283"/>
      <c r="BQ129" s="1283"/>
      <c r="BR129" s="1287"/>
      <c r="BS129" s="1283"/>
      <c r="BT129" s="1283"/>
      <c r="BU129" s="1287"/>
      <c r="BV129" s="1283"/>
      <c r="BW129" s="1283"/>
      <c r="BX129" s="1287"/>
      <c r="BY129" s="1283"/>
      <c r="BZ129" s="1283"/>
      <c r="CA129" s="1288"/>
      <c r="CB129" s="1283"/>
      <c r="CC129" s="1283"/>
    </row>
    <row r="130" spans="1:81" s="2" customFormat="1" ht="60" customHeight="1" x14ac:dyDescent="0.2">
      <c r="B130" s="245" t="s">
        <v>43</v>
      </c>
      <c r="C130" s="740"/>
      <c r="D130" s="206"/>
      <c r="E130" s="113"/>
      <c r="F130" s="758"/>
      <c r="G130" s="206"/>
      <c r="H130" s="113"/>
      <c r="I130" s="758"/>
      <c r="J130" s="206"/>
      <c r="K130" s="113"/>
      <c r="L130" s="758"/>
      <c r="M130" s="206"/>
      <c r="N130" s="113"/>
      <c r="O130" s="758"/>
      <c r="P130" s="206"/>
      <c r="Q130" s="113"/>
      <c r="R130" s="758"/>
      <c r="S130" s="206"/>
      <c r="T130" s="206"/>
      <c r="U130" s="116"/>
      <c r="V130" s="206"/>
      <c r="W130" s="113"/>
      <c r="AE130" s="1226"/>
      <c r="AF130" s="1189" t="s">
        <v>1</v>
      </c>
      <c r="AG130" s="1190" t="s">
        <v>2</v>
      </c>
      <c r="AH130" s="1189" t="s">
        <v>3</v>
      </c>
      <c r="AI130" s="1190" t="s">
        <v>97</v>
      </c>
      <c r="AJ130" s="1189" t="s">
        <v>4</v>
      </c>
      <c r="AK130" s="1190" t="s">
        <v>5</v>
      </c>
      <c r="AL130" s="1189" t="s">
        <v>6</v>
      </c>
      <c r="AM130" s="1190" t="s">
        <v>7</v>
      </c>
      <c r="AN130" s="1189" t="s">
        <v>8</v>
      </c>
      <c r="AO130" s="1190" t="s">
        <v>9</v>
      </c>
      <c r="AP130" s="1189" t="s">
        <v>10</v>
      </c>
      <c r="AQ130" s="1190" t="s">
        <v>11</v>
      </c>
      <c r="AR130" s="1189" t="s">
        <v>12</v>
      </c>
      <c r="AS130" s="1190" t="s">
        <v>13</v>
      </c>
      <c r="AT130" s="1189" t="s">
        <v>14</v>
      </c>
      <c r="AU130" s="1190" t="s">
        <v>15</v>
      </c>
      <c r="AV130" s="1189" t="s">
        <v>14</v>
      </c>
      <c r="AW130" s="1190" t="s">
        <v>15</v>
      </c>
      <c r="AX130" s="1189" t="s">
        <v>16</v>
      </c>
      <c r="AY130" s="1190" t="s">
        <v>17</v>
      </c>
      <c r="AZ130" s="1190" t="s">
        <v>18</v>
      </c>
      <c r="BH130" s="1282"/>
      <c r="BI130" s="1243" t="s">
        <v>1</v>
      </c>
      <c r="BJ130" s="1244" t="s">
        <v>2</v>
      </c>
      <c r="BK130" s="1243" t="s">
        <v>3</v>
      </c>
      <c r="BL130" s="1244" t="s">
        <v>97</v>
      </c>
      <c r="BM130" s="1243" t="s">
        <v>4</v>
      </c>
      <c r="BN130" s="1244" t="s">
        <v>5</v>
      </c>
      <c r="BO130" s="1243" t="s">
        <v>6</v>
      </c>
      <c r="BP130" s="1244" t="s">
        <v>7</v>
      </c>
      <c r="BQ130" s="1243" t="s">
        <v>8</v>
      </c>
      <c r="BR130" s="1244" t="s">
        <v>9</v>
      </c>
      <c r="BS130" s="1243" t="s">
        <v>10</v>
      </c>
      <c r="BT130" s="1244" t="s">
        <v>11</v>
      </c>
      <c r="BU130" s="1243" t="s">
        <v>12</v>
      </c>
      <c r="BV130" s="1244" t="s">
        <v>13</v>
      </c>
      <c r="BW130" s="1243" t="s">
        <v>14</v>
      </c>
      <c r="BX130" s="1244" t="s">
        <v>15</v>
      </c>
      <c r="BY130" s="1243" t="s">
        <v>14</v>
      </c>
      <c r="BZ130" s="1244" t="s">
        <v>15</v>
      </c>
      <c r="CA130" s="1243" t="s">
        <v>16</v>
      </c>
      <c r="CB130" s="1244" t="s">
        <v>17</v>
      </c>
      <c r="CC130" s="1244" t="s">
        <v>18</v>
      </c>
    </row>
    <row r="131" spans="1:81" s="2" customFormat="1" ht="60" customHeight="1" x14ac:dyDescent="0.2">
      <c r="B131" s="246" t="s">
        <v>112</v>
      </c>
      <c r="C131" s="746"/>
      <c r="D131" s="207"/>
      <c r="E131" s="114"/>
      <c r="F131" s="759"/>
      <c r="G131" s="207"/>
      <c r="H131" s="114"/>
      <c r="I131" s="759"/>
      <c r="J131" s="207"/>
      <c r="K131" s="114"/>
      <c r="L131" s="759"/>
      <c r="M131" s="207"/>
      <c r="N131" s="114"/>
      <c r="O131" s="759"/>
      <c r="P131" s="207"/>
      <c r="Q131" s="114"/>
      <c r="R131" s="759"/>
      <c r="S131" s="207"/>
      <c r="T131" s="207"/>
      <c r="U131" s="117"/>
      <c r="V131" s="207"/>
      <c r="W131" s="114"/>
      <c r="AE131" s="1228"/>
      <c r="AF131" s="1811" t="str">
        <f>C128</f>
        <v>Structured Financial Vehicles</v>
      </c>
      <c r="AG131" s="1053"/>
      <c r="AH131" s="1216"/>
      <c r="AI131" s="1809" t="str">
        <f>F128</f>
        <v>Entity Type 2</v>
      </c>
      <c r="AJ131" s="1053"/>
      <c r="AK131" s="1216"/>
      <c r="AL131" s="1809" t="str">
        <f>I128</f>
        <v>Entity Type 3</v>
      </c>
      <c r="AM131" s="1053"/>
      <c r="AN131" s="1216"/>
      <c r="AO131" s="1809" t="str">
        <f>L128</f>
        <v>Entity Type 4</v>
      </c>
      <c r="AP131" s="1053"/>
      <c r="AQ131" s="1216"/>
      <c r="AR131" s="1809" t="str">
        <f>O128</f>
        <v>Entity Type 5</v>
      </c>
      <c r="AS131" s="1053"/>
      <c r="AT131" s="1216"/>
      <c r="AU131" s="1809" t="str">
        <f>R128</f>
        <v>Entity Type 6</v>
      </c>
      <c r="AV131" s="1053"/>
      <c r="AW131" s="1053"/>
      <c r="AX131" s="1807" t="s">
        <v>50</v>
      </c>
      <c r="AY131" s="1053"/>
      <c r="AZ131" s="1216"/>
      <c r="BH131" s="1284"/>
      <c r="BI131" s="1847" t="str">
        <f>C128</f>
        <v>Structured Financial Vehicles</v>
      </c>
      <c r="BJ131" s="1127"/>
      <c r="BK131" s="1270"/>
      <c r="BL131" s="1849" t="str">
        <f>F128</f>
        <v>Entity Type 2</v>
      </c>
      <c r="BM131" s="1127"/>
      <c r="BN131" s="1270"/>
      <c r="BO131" s="1849" t="str">
        <f>I128</f>
        <v>Entity Type 3</v>
      </c>
      <c r="BP131" s="1127"/>
      <c r="BQ131" s="1270"/>
      <c r="BR131" s="1849" t="str">
        <f>L128</f>
        <v>Entity Type 4</v>
      </c>
      <c r="BS131" s="1127"/>
      <c r="BT131" s="1270"/>
      <c r="BU131" s="1849" t="str">
        <f>O128</f>
        <v>Entity Type 5</v>
      </c>
      <c r="BV131" s="1127"/>
      <c r="BW131" s="1270"/>
      <c r="BX131" s="1849" t="str">
        <f>R128</f>
        <v>Entity Type 6</v>
      </c>
      <c r="BY131" s="1127"/>
      <c r="BZ131" s="1127"/>
      <c r="CA131" s="1847" t="s">
        <v>50</v>
      </c>
      <c r="CB131" s="1127"/>
      <c r="CC131" s="1624"/>
    </row>
    <row r="132" spans="1:81" s="2" customFormat="1" ht="60" customHeight="1" thickBot="1" x14ac:dyDescent="0.25">
      <c r="B132" s="247" t="s">
        <v>111</v>
      </c>
      <c r="C132" s="752"/>
      <c r="D132" s="208"/>
      <c r="E132" s="115"/>
      <c r="F132" s="760"/>
      <c r="G132" s="208"/>
      <c r="H132" s="115"/>
      <c r="I132" s="760"/>
      <c r="J132" s="208"/>
      <c r="K132" s="115"/>
      <c r="L132" s="760"/>
      <c r="M132" s="208"/>
      <c r="N132" s="115"/>
      <c r="O132" s="760"/>
      <c r="P132" s="208"/>
      <c r="Q132" s="115"/>
      <c r="R132" s="760"/>
      <c r="S132" s="208"/>
      <c r="T132" s="208"/>
      <c r="U132" s="118"/>
      <c r="V132" s="208"/>
      <c r="W132" s="115"/>
      <c r="AE132" s="1229"/>
      <c r="AF132" s="1808"/>
      <c r="AG132" s="1218" t="s">
        <v>364</v>
      </c>
      <c r="AH132" s="1219" t="s">
        <v>370</v>
      </c>
      <c r="AI132" s="1810"/>
      <c r="AJ132" s="1218" t="s">
        <v>364</v>
      </c>
      <c r="AK132" s="1219" t="s">
        <v>370</v>
      </c>
      <c r="AL132" s="1810"/>
      <c r="AM132" s="1218" t="s">
        <v>364</v>
      </c>
      <c r="AN132" s="1219" t="s">
        <v>370</v>
      </c>
      <c r="AO132" s="1810"/>
      <c r="AP132" s="1218" t="s">
        <v>364</v>
      </c>
      <c r="AQ132" s="1219" t="s">
        <v>370</v>
      </c>
      <c r="AR132" s="1810"/>
      <c r="AS132" s="1218" t="s">
        <v>364</v>
      </c>
      <c r="AT132" s="1219" t="s">
        <v>370</v>
      </c>
      <c r="AU132" s="1810"/>
      <c r="AV132" s="1218" t="s">
        <v>364</v>
      </c>
      <c r="AW132" s="1219" t="s">
        <v>370</v>
      </c>
      <c r="AX132" s="1808"/>
      <c r="AY132" s="1218" t="s">
        <v>364</v>
      </c>
      <c r="AZ132" s="1219" t="s">
        <v>371</v>
      </c>
      <c r="BH132" s="1285"/>
      <c r="BI132" s="1848"/>
      <c r="BJ132" s="1272" t="s">
        <v>257</v>
      </c>
      <c r="BK132" s="1273" t="s">
        <v>370</v>
      </c>
      <c r="BL132" s="1850"/>
      <c r="BM132" s="1272" t="s">
        <v>257</v>
      </c>
      <c r="BN132" s="1273" t="s">
        <v>370</v>
      </c>
      <c r="BO132" s="1850"/>
      <c r="BP132" s="1272" t="s">
        <v>257</v>
      </c>
      <c r="BQ132" s="1273" t="s">
        <v>370</v>
      </c>
      <c r="BR132" s="1850"/>
      <c r="BS132" s="1272" t="s">
        <v>257</v>
      </c>
      <c r="BT132" s="1273" t="s">
        <v>370</v>
      </c>
      <c r="BU132" s="1850"/>
      <c r="BV132" s="1272" t="s">
        <v>257</v>
      </c>
      <c r="BW132" s="1273" t="s">
        <v>370</v>
      </c>
      <c r="BX132" s="1850"/>
      <c r="BY132" s="1272" t="s">
        <v>257</v>
      </c>
      <c r="BZ132" s="1273" t="s">
        <v>370</v>
      </c>
      <c r="CA132" s="1848"/>
      <c r="CB132" s="1272" t="s">
        <v>257</v>
      </c>
      <c r="CC132" s="1625" t="s">
        <v>371</v>
      </c>
    </row>
    <row r="133" spans="1:81" s="70" customFormat="1" ht="14.25" customHeight="1" x14ac:dyDescent="0.2">
      <c r="A133" s="69"/>
      <c r="B133" s="130" t="s">
        <v>151</v>
      </c>
      <c r="C133" s="119"/>
      <c r="D133" s="209"/>
      <c r="E133" s="112"/>
      <c r="F133" s="205"/>
      <c r="G133" s="209"/>
      <c r="H133" s="112"/>
      <c r="I133" s="205"/>
      <c r="J133" s="209"/>
      <c r="K133" s="112"/>
      <c r="L133" s="205"/>
      <c r="M133" s="209"/>
      <c r="N133" s="112"/>
      <c r="O133" s="205"/>
      <c r="P133" s="209"/>
      <c r="Q133" s="112"/>
      <c r="R133" s="205"/>
      <c r="S133" s="209"/>
      <c r="T133" s="209"/>
      <c r="U133" s="119"/>
      <c r="V133" s="209"/>
      <c r="W133" s="112"/>
      <c r="AE133" s="1197"/>
      <c r="AF133" s="1205"/>
      <c r="AG133" s="1519"/>
      <c r="AH133" s="1206"/>
      <c r="AI133" s="1520"/>
      <c r="AJ133" s="1519"/>
      <c r="AK133" s="1206"/>
      <c r="AL133" s="1520"/>
      <c r="AM133" s="1519"/>
      <c r="AN133" s="1206"/>
      <c r="AO133" s="1520"/>
      <c r="AP133" s="1519"/>
      <c r="AQ133" s="1206"/>
      <c r="AR133" s="1520"/>
      <c r="AS133" s="1519"/>
      <c r="AT133" s="1206"/>
      <c r="AU133" s="1520"/>
      <c r="AV133" s="1519"/>
      <c r="AW133" s="1519"/>
      <c r="AX133" s="1207"/>
      <c r="AY133" s="1220"/>
      <c r="AZ133" s="1208"/>
      <c r="BH133" s="1251"/>
      <c r="BI133" s="1259"/>
      <c r="BJ133" s="1501"/>
      <c r="BK133" s="1260"/>
      <c r="BL133" s="1502"/>
      <c r="BM133" s="1501"/>
      <c r="BN133" s="1260"/>
      <c r="BO133" s="1502"/>
      <c r="BP133" s="1501"/>
      <c r="BQ133" s="1260"/>
      <c r="BR133" s="1502"/>
      <c r="BS133" s="1501"/>
      <c r="BT133" s="1260"/>
      <c r="BU133" s="1502"/>
      <c r="BV133" s="1501"/>
      <c r="BW133" s="1260"/>
      <c r="BX133" s="1502"/>
      <c r="BY133" s="1501"/>
      <c r="BZ133" s="1501"/>
      <c r="CA133" s="1261"/>
      <c r="CB133" s="1274"/>
      <c r="CC133" s="1623"/>
    </row>
    <row r="134" spans="1:81" s="2" customFormat="1" ht="14.25" x14ac:dyDescent="0.2">
      <c r="A134" s="6"/>
      <c r="B134" s="102">
        <v>2002</v>
      </c>
      <c r="C134" s="227"/>
      <c r="D134" s="153"/>
      <c r="E134" s="152"/>
      <c r="F134" s="223"/>
      <c r="G134" s="153"/>
      <c r="H134" s="152"/>
      <c r="I134" s="223"/>
      <c r="J134" s="153"/>
      <c r="K134" s="152"/>
      <c r="L134" s="223"/>
      <c r="M134" s="153"/>
      <c r="N134" s="152"/>
      <c r="O134" s="223"/>
      <c r="P134" s="153"/>
      <c r="Q134" s="152"/>
      <c r="R134" s="223"/>
      <c r="S134" s="153"/>
      <c r="T134" s="153"/>
      <c r="U134" s="721">
        <f>C134+F134+I134+L134+O134+R134</f>
        <v>0</v>
      </c>
      <c r="V134" s="728">
        <f>D134+G134+J134+M134+P134+S134</f>
        <v>0</v>
      </c>
      <c r="W134" s="707">
        <f>E134+H134+K134+N134+Q134+T134</f>
        <v>0</v>
      </c>
      <c r="AE134" s="1204">
        <v>2002</v>
      </c>
      <c r="AF134" s="1205" t="str">
        <f>IF(ISNUMBER(C134),'Cover Page'!$D$32/1000000*'4 classification'!C134/'FX rate'!$C7,"")</f>
        <v/>
      </c>
      <c r="AG134" s="1519" t="str">
        <f>IF(ISNUMBER(D134),'Cover Page'!$D$32/1000000*'4 classification'!D134/'FX rate'!$C7,"")</f>
        <v/>
      </c>
      <c r="AH134" s="1206" t="str">
        <f>IF(ISNUMBER(E134),'Cover Page'!$D$32/1000000*'4 classification'!E134/'FX rate'!$C7,"")</f>
        <v/>
      </c>
      <c r="AI134" s="1520" t="str">
        <f>IF(ISNUMBER(F134),'Cover Page'!$D$32/1000000*'4 classification'!F134/'FX rate'!$C7,"")</f>
        <v/>
      </c>
      <c r="AJ134" s="1519" t="str">
        <f>IF(ISNUMBER(G134),'Cover Page'!$D$32/1000000*'4 classification'!G134/'FX rate'!$C7,"")</f>
        <v/>
      </c>
      <c r="AK134" s="1206" t="str">
        <f>IF(ISNUMBER(H134),'Cover Page'!$D$32/1000000*'4 classification'!H134/'FX rate'!$C7,"")</f>
        <v/>
      </c>
      <c r="AL134" s="1520" t="str">
        <f>IF(ISNUMBER(I134),'Cover Page'!$D$32/1000000*'4 classification'!I134/'FX rate'!$C7,"")</f>
        <v/>
      </c>
      <c r="AM134" s="1519" t="str">
        <f>IF(ISNUMBER(J134),'Cover Page'!$D$32/1000000*'4 classification'!J134/'FX rate'!$C7,"")</f>
        <v/>
      </c>
      <c r="AN134" s="1206" t="str">
        <f>IF(ISNUMBER(K134),'Cover Page'!$D$32/1000000*'4 classification'!K134/'FX rate'!$C7,"")</f>
        <v/>
      </c>
      <c r="AO134" s="1520" t="str">
        <f>IF(ISNUMBER(L134),'Cover Page'!$D$32/1000000*'4 classification'!L134/'FX rate'!$C7,"")</f>
        <v/>
      </c>
      <c r="AP134" s="1519" t="str">
        <f>IF(ISNUMBER(M134),'Cover Page'!$D$32/1000000*'4 classification'!M134/'FX rate'!$C7,"")</f>
        <v/>
      </c>
      <c r="AQ134" s="1206" t="str">
        <f>IF(ISNUMBER(N134),'Cover Page'!$D$32/1000000*'4 classification'!N134/'FX rate'!$C7,"")</f>
        <v/>
      </c>
      <c r="AR134" s="1520" t="str">
        <f>IF(ISNUMBER(O134),'Cover Page'!$D$32/1000000*'4 classification'!O134/'FX rate'!$C7,"")</f>
        <v/>
      </c>
      <c r="AS134" s="1519" t="str">
        <f>IF(ISNUMBER(P134),'Cover Page'!$D$32/1000000*'4 classification'!P134/'FX rate'!$C7,"")</f>
        <v/>
      </c>
      <c r="AT134" s="1206" t="str">
        <f>IF(ISNUMBER(Q134),'Cover Page'!$D$32/1000000*'4 classification'!Q134/'FX rate'!$C7,"")</f>
        <v/>
      </c>
      <c r="AU134" s="1520" t="str">
        <f>IF(ISNUMBER(R134),'Cover Page'!$D$32/1000000*'4 classification'!R134/'FX rate'!$C7,"")</f>
        <v/>
      </c>
      <c r="AV134" s="1519" t="str">
        <f>IF(ISNUMBER(S134),'Cover Page'!$D$32/1000000*'4 classification'!S134/'FX rate'!$C7,"")</f>
        <v/>
      </c>
      <c r="AW134" s="1519" t="str">
        <f>IF(ISNUMBER(T134),'Cover Page'!$D$32/1000000*'4 classification'!T134/'FX rate'!$C7,"")</f>
        <v/>
      </c>
      <c r="AX134" s="1207">
        <f>IF(ISNUMBER(U134),'Cover Page'!$D$32/1000000*'4 classification'!U134/'FX rate'!$C7,"")</f>
        <v>0</v>
      </c>
      <c r="AY134" s="1519">
        <f>IF(ISNUMBER(V134),'Cover Page'!$D$32/1000000*'4 classification'!V134/'FX rate'!$C7,"")</f>
        <v>0</v>
      </c>
      <c r="AZ134" s="1208">
        <f>IF(ISNUMBER(W134),'Cover Page'!$D$32/1000000*'4 classification'!W134/'FX rate'!$C7,"")</f>
        <v>0</v>
      </c>
      <c r="BH134" s="1258">
        <v>2002</v>
      </c>
      <c r="BI134" s="1259" t="str">
        <f>IF(ISNUMBER(C134),'Cover Page'!$D$32/1000000*C134/'FX rate'!$C$21,"")</f>
        <v/>
      </c>
      <c r="BJ134" s="1501" t="str">
        <f>IF(ISNUMBER(D134),'Cover Page'!$D$32/1000000*D134/'FX rate'!$C$21,"")</f>
        <v/>
      </c>
      <c r="BK134" s="1260" t="str">
        <f>IF(ISNUMBER(E134),'Cover Page'!$D$32/1000000*E134/'FX rate'!$C$21,"")</f>
        <v/>
      </c>
      <c r="BL134" s="1502" t="str">
        <f>IF(ISNUMBER(F134),'Cover Page'!$D$32/1000000*F134/'FX rate'!$C$21,"")</f>
        <v/>
      </c>
      <c r="BM134" s="1501" t="str">
        <f>IF(ISNUMBER(G134),'Cover Page'!$D$32/1000000*G134/'FX rate'!$C$21,"")</f>
        <v/>
      </c>
      <c r="BN134" s="1260" t="str">
        <f>IF(ISNUMBER(H134),'Cover Page'!$D$32/1000000*H134/'FX rate'!$C$21,"")</f>
        <v/>
      </c>
      <c r="BO134" s="1502" t="str">
        <f>IF(ISNUMBER(I134),'Cover Page'!$D$32/1000000*I134/'FX rate'!$C$21,"")</f>
        <v/>
      </c>
      <c r="BP134" s="1501" t="str">
        <f>IF(ISNUMBER(J134),'Cover Page'!$D$32/1000000*J134/'FX rate'!$C$21,"")</f>
        <v/>
      </c>
      <c r="BQ134" s="1260" t="str">
        <f>IF(ISNUMBER(K134),'Cover Page'!$D$32/1000000*K134/'FX rate'!$C$21,"")</f>
        <v/>
      </c>
      <c r="BR134" s="1502" t="str">
        <f>IF(ISNUMBER(L134),'Cover Page'!$D$32/1000000*L134/'FX rate'!$C$21,"")</f>
        <v/>
      </c>
      <c r="BS134" s="1501" t="str">
        <f>IF(ISNUMBER(M134),'Cover Page'!$D$32/1000000*M134/'FX rate'!$C$21,"")</f>
        <v/>
      </c>
      <c r="BT134" s="1260" t="str">
        <f>IF(ISNUMBER(N134),'Cover Page'!$D$32/1000000*N134/'FX rate'!$C$21,"")</f>
        <v/>
      </c>
      <c r="BU134" s="1502" t="str">
        <f>IF(ISNUMBER(O134),'Cover Page'!$D$32/1000000*O134/'FX rate'!$C$21,"")</f>
        <v/>
      </c>
      <c r="BV134" s="1501" t="str">
        <f>IF(ISNUMBER(P134),'Cover Page'!$D$32/1000000*P134/'FX rate'!$C$21,"")</f>
        <v/>
      </c>
      <c r="BW134" s="1260" t="str">
        <f>IF(ISNUMBER(Q134),'Cover Page'!$D$32/1000000*Q134/'FX rate'!$C$21,"")</f>
        <v/>
      </c>
      <c r="BX134" s="1502" t="str">
        <f>IF(ISNUMBER(R134),'Cover Page'!$D$32/1000000*R134/'FX rate'!$C$21,"")</f>
        <v/>
      </c>
      <c r="BY134" s="1501" t="str">
        <f>IF(ISNUMBER(S134),'Cover Page'!$D$32/1000000*S134/'FX rate'!$C$21,"")</f>
        <v/>
      </c>
      <c r="BZ134" s="1500" t="str">
        <f>IF(ISNUMBER(T134),'Cover Page'!$D$32/1000000*T134/'FX rate'!$C$21,"")</f>
        <v/>
      </c>
      <c r="CA134" s="1502">
        <f>IF(ISNUMBER(U134),'Cover Page'!$D$32/1000000*U134/'FX rate'!$C$21,"")</f>
        <v>0</v>
      </c>
      <c r="CB134" s="1501">
        <f>IF(ISNUMBER(V134),'Cover Page'!$D$32/1000000*V134/'FX rate'!$C$21,"")</f>
        <v>0</v>
      </c>
      <c r="CC134" s="1498">
        <f>IF(ISNUMBER(W134),'Cover Page'!$D$32/1000000*W134/'FX rate'!$C$21,"")</f>
        <v>0</v>
      </c>
    </row>
    <row r="135" spans="1:81" s="2" customFormat="1" ht="14.25" x14ac:dyDescent="0.2">
      <c r="A135" s="6"/>
      <c r="B135" s="103">
        <v>2003</v>
      </c>
      <c r="C135" s="229"/>
      <c r="D135" s="155"/>
      <c r="E135" s="154"/>
      <c r="F135" s="225"/>
      <c r="G135" s="155"/>
      <c r="H135" s="154"/>
      <c r="I135" s="225"/>
      <c r="J135" s="155"/>
      <c r="K135" s="154"/>
      <c r="L135" s="225"/>
      <c r="M135" s="155"/>
      <c r="N135" s="154"/>
      <c r="O135" s="225"/>
      <c r="P135" s="155"/>
      <c r="Q135" s="154"/>
      <c r="R135" s="225"/>
      <c r="S135" s="155"/>
      <c r="T135" s="155"/>
      <c r="U135" s="720">
        <f t="shared" ref="U135:U149" si="17">C135+F135+I135+L135+O135+R135</f>
        <v>0</v>
      </c>
      <c r="V135" s="729">
        <f t="shared" ref="V135:V149" si="18">D135+G135+J135+M135+P135+S135</f>
        <v>0</v>
      </c>
      <c r="W135" s="706">
        <f t="shared" ref="W135:W149" si="19">E135+H135+K135+N135+Q135+T135</f>
        <v>0</v>
      </c>
      <c r="AE135" s="1106">
        <v>2003</v>
      </c>
      <c r="AF135" s="1207" t="str">
        <f>IF(ISNUMBER(C135),'Cover Page'!$D$32/1000000*'4 classification'!C135/'FX rate'!$C8,"")</f>
        <v/>
      </c>
      <c r="AG135" s="1521" t="str">
        <f>IF(ISNUMBER(D135),'Cover Page'!$D$32/1000000*'4 classification'!D135/'FX rate'!$C8,"")</f>
        <v/>
      </c>
      <c r="AH135" s="1208" t="str">
        <f>IF(ISNUMBER(E135),'Cover Page'!$D$32/1000000*'4 classification'!E135/'FX rate'!$C8,"")</f>
        <v/>
      </c>
      <c r="AI135" s="1522" t="str">
        <f>IF(ISNUMBER(F135),'Cover Page'!$D$32/1000000*'4 classification'!F135/'FX rate'!$C8,"")</f>
        <v/>
      </c>
      <c r="AJ135" s="1521" t="str">
        <f>IF(ISNUMBER(G135),'Cover Page'!$D$32/1000000*'4 classification'!G135/'FX rate'!$C8,"")</f>
        <v/>
      </c>
      <c r="AK135" s="1208" t="str">
        <f>IF(ISNUMBER(H135),'Cover Page'!$D$32/1000000*'4 classification'!H135/'FX rate'!$C8,"")</f>
        <v/>
      </c>
      <c r="AL135" s="1522" t="str">
        <f>IF(ISNUMBER(I135),'Cover Page'!$D$32/1000000*'4 classification'!I135/'FX rate'!$C8,"")</f>
        <v/>
      </c>
      <c r="AM135" s="1521" t="str">
        <f>IF(ISNUMBER(J135),'Cover Page'!$D$32/1000000*'4 classification'!J135/'FX rate'!$C8,"")</f>
        <v/>
      </c>
      <c r="AN135" s="1208" t="str">
        <f>IF(ISNUMBER(K135),'Cover Page'!$D$32/1000000*'4 classification'!K135/'FX rate'!$C8,"")</f>
        <v/>
      </c>
      <c r="AO135" s="1522" t="str">
        <f>IF(ISNUMBER(L135),'Cover Page'!$D$32/1000000*'4 classification'!L135/'FX rate'!$C8,"")</f>
        <v/>
      </c>
      <c r="AP135" s="1521" t="str">
        <f>IF(ISNUMBER(M135),'Cover Page'!$D$32/1000000*'4 classification'!M135/'FX rate'!$C8,"")</f>
        <v/>
      </c>
      <c r="AQ135" s="1208" t="str">
        <f>IF(ISNUMBER(N135),'Cover Page'!$D$32/1000000*'4 classification'!N135/'FX rate'!$C8,"")</f>
        <v/>
      </c>
      <c r="AR135" s="1522" t="str">
        <f>IF(ISNUMBER(O135),'Cover Page'!$D$32/1000000*'4 classification'!O135/'FX rate'!$C8,"")</f>
        <v/>
      </c>
      <c r="AS135" s="1521" t="str">
        <f>IF(ISNUMBER(P135),'Cover Page'!$D$32/1000000*'4 classification'!P135/'FX rate'!$C8,"")</f>
        <v/>
      </c>
      <c r="AT135" s="1208" t="str">
        <f>IF(ISNUMBER(Q135),'Cover Page'!$D$32/1000000*'4 classification'!Q135/'FX rate'!$C8,"")</f>
        <v/>
      </c>
      <c r="AU135" s="1522" t="str">
        <f>IF(ISNUMBER(R135),'Cover Page'!$D$32/1000000*'4 classification'!R135/'FX rate'!$C8,"")</f>
        <v/>
      </c>
      <c r="AV135" s="1521" t="str">
        <f>IF(ISNUMBER(S135),'Cover Page'!$D$32/1000000*'4 classification'!S135/'FX rate'!$C8,"")</f>
        <v/>
      </c>
      <c r="AW135" s="1521" t="str">
        <f>IF(ISNUMBER(T135),'Cover Page'!$D$32/1000000*'4 classification'!T135/'FX rate'!$C8,"")</f>
        <v/>
      </c>
      <c r="AX135" s="1207">
        <f>IF(ISNUMBER(U135),'Cover Page'!$D$32/1000000*'4 classification'!U135/'FX rate'!$C8,"")</f>
        <v>0</v>
      </c>
      <c r="AY135" s="1519">
        <f>IF(ISNUMBER(V135),'Cover Page'!$D$32/1000000*'4 classification'!V135/'FX rate'!$C8,"")</f>
        <v>0</v>
      </c>
      <c r="AZ135" s="1206">
        <f>IF(ISNUMBER(W135),'Cover Page'!$D$32/1000000*'4 classification'!W135/'FX rate'!$C8,"")</f>
        <v>0</v>
      </c>
      <c r="BH135" s="1180">
        <v>2003</v>
      </c>
      <c r="BI135" s="1261" t="str">
        <f>IF(ISNUMBER(C135),'Cover Page'!$D$32/1000000*C135/'FX rate'!$C$21,"")</f>
        <v/>
      </c>
      <c r="BJ135" s="1503" t="str">
        <f>IF(ISNUMBER(D135),'Cover Page'!$D$32/1000000*D135/'FX rate'!$C$21,"")</f>
        <v/>
      </c>
      <c r="BK135" s="1262" t="str">
        <f>IF(ISNUMBER(E135),'Cover Page'!$D$32/1000000*E135/'FX rate'!$C$21,"")</f>
        <v/>
      </c>
      <c r="BL135" s="1504" t="str">
        <f>IF(ISNUMBER(F135),'Cover Page'!$D$32/1000000*F135/'FX rate'!$C$21,"")</f>
        <v/>
      </c>
      <c r="BM135" s="1503" t="str">
        <f>IF(ISNUMBER(G135),'Cover Page'!$D$32/1000000*G135/'FX rate'!$C$21,"")</f>
        <v/>
      </c>
      <c r="BN135" s="1262" t="str">
        <f>IF(ISNUMBER(H135),'Cover Page'!$D$32/1000000*H135/'FX rate'!$C$21,"")</f>
        <v/>
      </c>
      <c r="BO135" s="1504" t="str">
        <f>IF(ISNUMBER(I135),'Cover Page'!$D$32/1000000*I135/'FX rate'!$C$21,"")</f>
        <v/>
      </c>
      <c r="BP135" s="1503" t="str">
        <f>IF(ISNUMBER(J135),'Cover Page'!$D$32/1000000*J135/'FX rate'!$C$21,"")</f>
        <v/>
      </c>
      <c r="BQ135" s="1262" t="str">
        <f>IF(ISNUMBER(K135),'Cover Page'!$D$32/1000000*K135/'FX rate'!$C$21,"")</f>
        <v/>
      </c>
      <c r="BR135" s="1504" t="str">
        <f>IF(ISNUMBER(L135),'Cover Page'!$D$32/1000000*L135/'FX rate'!$C$21,"")</f>
        <v/>
      </c>
      <c r="BS135" s="1503" t="str">
        <f>IF(ISNUMBER(M135),'Cover Page'!$D$32/1000000*M135/'FX rate'!$C$21,"")</f>
        <v/>
      </c>
      <c r="BT135" s="1262" t="str">
        <f>IF(ISNUMBER(N135),'Cover Page'!$D$32/1000000*N135/'FX rate'!$C$21,"")</f>
        <v/>
      </c>
      <c r="BU135" s="1504" t="str">
        <f>IF(ISNUMBER(O135),'Cover Page'!$D$32/1000000*O135/'FX rate'!$C$21,"")</f>
        <v/>
      </c>
      <c r="BV135" s="1503" t="str">
        <f>IF(ISNUMBER(P135),'Cover Page'!$D$32/1000000*P135/'FX rate'!$C$21,"")</f>
        <v/>
      </c>
      <c r="BW135" s="1262" t="str">
        <f>IF(ISNUMBER(Q135),'Cover Page'!$D$32/1000000*Q135/'FX rate'!$C$21,"")</f>
        <v/>
      </c>
      <c r="BX135" s="1504" t="str">
        <f>IF(ISNUMBER(R135),'Cover Page'!$D$32/1000000*R135/'FX rate'!$C$21,"")</f>
        <v/>
      </c>
      <c r="BY135" s="1503" t="str">
        <f>IF(ISNUMBER(S135),'Cover Page'!$D$32/1000000*S135/'FX rate'!$C$21,"")</f>
        <v/>
      </c>
      <c r="BZ135" s="1500" t="str">
        <f>IF(ISNUMBER(T135),'Cover Page'!$D$32/1000000*T135/'FX rate'!$C$21,"")</f>
        <v/>
      </c>
      <c r="CA135" s="1502">
        <f>IF(ISNUMBER(U135),'Cover Page'!$D$32/1000000*U135/'FX rate'!$C$21,"")</f>
        <v>0</v>
      </c>
      <c r="CB135" s="1501">
        <f>IF(ISNUMBER(V135),'Cover Page'!$D$32/1000000*V135/'FX rate'!$C$21,"")</f>
        <v>0</v>
      </c>
      <c r="CC135" s="1498">
        <f>IF(ISNUMBER(W135),'Cover Page'!$D$32/1000000*W135/'FX rate'!$C$21,"")</f>
        <v>0</v>
      </c>
    </row>
    <row r="136" spans="1:81" s="2" customFormat="1" ht="14.25" x14ac:dyDescent="0.2">
      <c r="A136" s="6"/>
      <c r="B136" s="103">
        <v>2004</v>
      </c>
      <c r="C136" s="229"/>
      <c r="D136" s="155"/>
      <c r="E136" s="154"/>
      <c r="F136" s="225"/>
      <c r="G136" s="155"/>
      <c r="H136" s="154"/>
      <c r="I136" s="225"/>
      <c r="J136" s="155"/>
      <c r="K136" s="154"/>
      <c r="L136" s="225"/>
      <c r="M136" s="155"/>
      <c r="N136" s="154"/>
      <c r="O136" s="225"/>
      <c r="P136" s="155"/>
      <c r="Q136" s="154"/>
      <c r="R136" s="225"/>
      <c r="S136" s="155"/>
      <c r="T136" s="155"/>
      <c r="U136" s="720">
        <f t="shared" si="17"/>
        <v>0</v>
      </c>
      <c r="V136" s="729">
        <f t="shared" si="18"/>
        <v>0</v>
      </c>
      <c r="W136" s="706">
        <f t="shared" si="19"/>
        <v>0</v>
      </c>
      <c r="AE136" s="1106">
        <v>2004</v>
      </c>
      <c r="AF136" s="1207" t="str">
        <f>IF(ISNUMBER(C136),'Cover Page'!$D$32/1000000*'4 classification'!C136/'FX rate'!$C9,"")</f>
        <v/>
      </c>
      <c r="AG136" s="1521" t="str">
        <f>IF(ISNUMBER(D136),'Cover Page'!$D$32/1000000*'4 classification'!D136/'FX rate'!$C9,"")</f>
        <v/>
      </c>
      <c r="AH136" s="1208" t="str">
        <f>IF(ISNUMBER(E136),'Cover Page'!$D$32/1000000*'4 classification'!E136/'FX rate'!$C9,"")</f>
        <v/>
      </c>
      <c r="AI136" s="1522" t="str">
        <f>IF(ISNUMBER(F136),'Cover Page'!$D$32/1000000*'4 classification'!F136/'FX rate'!$C9,"")</f>
        <v/>
      </c>
      <c r="AJ136" s="1521" t="str">
        <f>IF(ISNUMBER(G136),'Cover Page'!$D$32/1000000*'4 classification'!G136/'FX rate'!$C9,"")</f>
        <v/>
      </c>
      <c r="AK136" s="1208" t="str">
        <f>IF(ISNUMBER(H136),'Cover Page'!$D$32/1000000*'4 classification'!H136/'FX rate'!$C9,"")</f>
        <v/>
      </c>
      <c r="AL136" s="1522" t="str">
        <f>IF(ISNUMBER(I136),'Cover Page'!$D$32/1000000*'4 classification'!I136/'FX rate'!$C9,"")</f>
        <v/>
      </c>
      <c r="AM136" s="1521" t="str">
        <f>IF(ISNUMBER(J136),'Cover Page'!$D$32/1000000*'4 classification'!J136/'FX rate'!$C9,"")</f>
        <v/>
      </c>
      <c r="AN136" s="1208" t="str">
        <f>IF(ISNUMBER(K136),'Cover Page'!$D$32/1000000*'4 classification'!K136/'FX rate'!$C9,"")</f>
        <v/>
      </c>
      <c r="AO136" s="1522" t="str">
        <f>IF(ISNUMBER(L136),'Cover Page'!$D$32/1000000*'4 classification'!L136/'FX rate'!$C9,"")</f>
        <v/>
      </c>
      <c r="AP136" s="1521" t="str">
        <f>IF(ISNUMBER(M136),'Cover Page'!$D$32/1000000*'4 classification'!M136/'FX rate'!$C9,"")</f>
        <v/>
      </c>
      <c r="AQ136" s="1208" t="str">
        <f>IF(ISNUMBER(N136),'Cover Page'!$D$32/1000000*'4 classification'!N136/'FX rate'!$C9,"")</f>
        <v/>
      </c>
      <c r="AR136" s="1522" t="str">
        <f>IF(ISNUMBER(O136),'Cover Page'!$D$32/1000000*'4 classification'!O136/'FX rate'!$C9,"")</f>
        <v/>
      </c>
      <c r="AS136" s="1521" t="str">
        <f>IF(ISNUMBER(P136),'Cover Page'!$D$32/1000000*'4 classification'!P136/'FX rate'!$C9,"")</f>
        <v/>
      </c>
      <c r="AT136" s="1208" t="str">
        <f>IF(ISNUMBER(Q136),'Cover Page'!$D$32/1000000*'4 classification'!Q136/'FX rate'!$C9,"")</f>
        <v/>
      </c>
      <c r="AU136" s="1522" t="str">
        <f>IF(ISNUMBER(R136),'Cover Page'!$D$32/1000000*'4 classification'!R136/'FX rate'!$C9,"")</f>
        <v/>
      </c>
      <c r="AV136" s="1521" t="str">
        <f>IF(ISNUMBER(S136),'Cover Page'!$D$32/1000000*'4 classification'!S136/'FX rate'!$C9,"")</f>
        <v/>
      </c>
      <c r="AW136" s="1521" t="str">
        <f>IF(ISNUMBER(T136),'Cover Page'!$D$32/1000000*'4 classification'!T136/'FX rate'!$C9,"")</f>
        <v/>
      </c>
      <c r="AX136" s="1207">
        <f>IF(ISNUMBER(U136),'Cover Page'!$D$32/1000000*'4 classification'!U136/'FX rate'!$C9,"")</f>
        <v>0</v>
      </c>
      <c r="AY136" s="1519">
        <f>IF(ISNUMBER(V136),'Cover Page'!$D$32/1000000*'4 classification'!V136/'FX rate'!$C9,"")</f>
        <v>0</v>
      </c>
      <c r="AZ136" s="1206">
        <f>IF(ISNUMBER(W136),'Cover Page'!$D$32/1000000*'4 classification'!W136/'FX rate'!$C9,"")</f>
        <v>0</v>
      </c>
      <c r="BH136" s="1180">
        <v>2004</v>
      </c>
      <c r="BI136" s="1261" t="str">
        <f>IF(ISNUMBER(C136),'Cover Page'!$D$32/1000000*C136/'FX rate'!$C$21,"")</f>
        <v/>
      </c>
      <c r="BJ136" s="1503" t="str">
        <f>IF(ISNUMBER(D136),'Cover Page'!$D$32/1000000*D136/'FX rate'!$C$21,"")</f>
        <v/>
      </c>
      <c r="BK136" s="1262" t="str">
        <f>IF(ISNUMBER(E136),'Cover Page'!$D$32/1000000*E136/'FX rate'!$C$21,"")</f>
        <v/>
      </c>
      <c r="BL136" s="1504" t="str">
        <f>IF(ISNUMBER(F136),'Cover Page'!$D$32/1000000*F136/'FX rate'!$C$21,"")</f>
        <v/>
      </c>
      <c r="BM136" s="1503" t="str">
        <f>IF(ISNUMBER(G136),'Cover Page'!$D$32/1000000*G136/'FX rate'!$C$21,"")</f>
        <v/>
      </c>
      <c r="BN136" s="1262" t="str">
        <f>IF(ISNUMBER(H136),'Cover Page'!$D$32/1000000*H136/'FX rate'!$C$21,"")</f>
        <v/>
      </c>
      <c r="BO136" s="1504" t="str">
        <f>IF(ISNUMBER(I136),'Cover Page'!$D$32/1000000*I136/'FX rate'!$C$21,"")</f>
        <v/>
      </c>
      <c r="BP136" s="1503" t="str">
        <f>IF(ISNUMBER(J136),'Cover Page'!$D$32/1000000*J136/'FX rate'!$C$21,"")</f>
        <v/>
      </c>
      <c r="BQ136" s="1262" t="str">
        <f>IF(ISNUMBER(K136),'Cover Page'!$D$32/1000000*K136/'FX rate'!$C$21,"")</f>
        <v/>
      </c>
      <c r="BR136" s="1504" t="str">
        <f>IF(ISNUMBER(L136),'Cover Page'!$D$32/1000000*L136/'FX rate'!$C$21,"")</f>
        <v/>
      </c>
      <c r="BS136" s="1503" t="str">
        <f>IF(ISNUMBER(M136),'Cover Page'!$D$32/1000000*M136/'FX rate'!$C$21,"")</f>
        <v/>
      </c>
      <c r="BT136" s="1262" t="str">
        <f>IF(ISNUMBER(N136),'Cover Page'!$D$32/1000000*N136/'FX rate'!$C$21,"")</f>
        <v/>
      </c>
      <c r="BU136" s="1504" t="str">
        <f>IF(ISNUMBER(O136),'Cover Page'!$D$32/1000000*O136/'FX rate'!$C$21,"")</f>
        <v/>
      </c>
      <c r="BV136" s="1503" t="str">
        <f>IF(ISNUMBER(P136),'Cover Page'!$D$32/1000000*P136/'FX rate'!$C$21,"")</f>
        <v/>
      </c>
      <c r="BW136" s="1262" t="str">
        <f>IF(ISNUMBER(Q136),'Cover Page'!$D$32/1000000*Q136/'FX rate'!$C$21,"")</f>
        <v/>
      </c>
      <c r="BX136" s="1504" t="str">
        <f>IF(ISNUMBER(R136),'Cover Page'!$D$32/1000000*R136/'FX rate'!$C$21,"")</f>
        <v/>
      </c>
      <c r="BY136" s="1503" t="str">
        <f>IF(ISNUMBER(S136),'Cover Page'!$D$32/1000000*S136/'FX rate'!$C$21,"")</f>
        <v/>
      </c>
      <c r="BZ136" s="1500" t="str">
        <f>IF(ISNUMBER(T136),'Cover Page'!$D$32/1000000*T136/'FX rate'!$C$21,"")</f>
        <v/>
      </c>
      <c r="CA136" s="1502">
        <f>IF(ISNUMBER(U136),'Cover Page'!$D$32/1000000*U136/'FX rate'!$C$21,"")</f>
        <v>0</v>
      </c>
      <c r="CB136" s="1501">
        <f>IF(ISNUMBER(V136),'Cover Page'!$D$32/1000000*V136/'FX rate'!$C$21,"")</f>
        <v>0</v>
      </c>
      <c r="CC136" s="1498">
        <f>IF(ISNUMBER(W136),'Cover Page'!$D$32/1000000*W136/'FX rate'!$C$21,"")</f>
        <v>0</v>
      </c>
    </row>
    <row r="137" spans="1:81" s="2" customFormat="1" ht="14.25" x14ac:dyDescent="0.2">
      <c r="A137" s="6"/>
      <c r="B137" s="103">
        <v>2005</v>
      </c>
      <c r="C137" s="229"/>
      <c r="D137" s="155"/>
      <c r="E137" s="154"/>
      <c r="F137" s="225"/>
      <c r="G137" s="155"/>
      <c r="H137" s="154"/>
      <c r="I137" s="225"/>
      <c r="J137" s="155"/>
      <c r="K137" s="154"/>
      <c r="L137" s="225"/>
      <c r="M137" s="155"/>
      <c r="N137" s="154"/>
      <c r="O137" s="225"/>
      <c r="P137" s="155"/>
      <c r="Q137" s="154"/>
      <c r="R137" s="225"/>
      <c r="S137" s="155"/>
      <c r="T137" s="155"/>
      <c r="U137" s="720">
        <f t="shared" si="17"/>
        <v>0</v>
      </c>
      <c r="V137" s="729">
        <f t="shared" si="18"/>
        <v>0</v>
      </c>
      <c r="W137" s="706">
        <f t="shared" si="19"/>
        <v>0</v>
      </c>
      <c r="AE137" s="1106">
        <v>2005</v>
      </c>
      <c r="AF137" s="1207" t="str">
        <f>IF(ISNUMBER(C137),'Cover Page'!$D$32/1000000*'4 classification'!C137/'FX rate'!$C10,"")</f>
        <v/>
      </c>
      <c r="AG137" s="1521" t="str">
        <f>IF(ISNUMBER(D137),'Cover Page'!$D$32/1000000*'4 classification'!D137/'FX rate'!$C10,"")</f>
        <v/>
      </c>
      <c r="AH137" s="1208" t="str">
        <f>IF(ISNUMBER(E137),'Cover Page'!$D$32/1000000*'4 classification'!E137/'FX rate'!$C10,"")</f>
        <v/>
      </c>
      <c r="AI137" s="1522" t="str">
        <f>IF(ISNUMBER(F137),'Cover Page'!$D$32/1000000*'4 classification'!F137/'FX rate'!$C10,"")</f>
        <v/>
      </c>
      <c r="AJ137" s="1521" t="str">
        <f>IF(ISNUMBER(G137),'Cover Page'!$D$32/1000000*'4 classification'!G137/'FX rate'!$C10,"")</f>
        <v/>
      </c>
      <c r="AK137" s="1208" t="str">
        <f>IF(ISNUMBER(H137),'Cover Page'!$D$32/1000000*'4 classification'!H137/'FX rate'!$C10,"")</f>
        <v/>
      </c>
      <c r="AL137" s="1522" t="str">
        <f>IF(ISNUMBER(I137),'Cover Page'!$D$32/1000000*'4 classification'!I137/'FX rate'!$C10,"")</f>
        <v/>
      </c>
      <c r="AM137" s="1521" t="str">
        <f>IF(ISNUMBER(J137),'Cover Page'!$D$32/1000000*'4 classification'!J137/'FX rate'!$C10,"")</f>
        <v/>
      </c>
      <c r="AN137" s="1208" t="str">
        <f>IF(ISNUMBER(K137),'Cover Page'!$D$32/1000000*'4 classification'!K137/'FX rate'!$C10,"")</f>
        <v/>
      </c>
      <c r="AO137" s="1522" t="str">
        <f>IF(ISNUMBER(L137),'Cover Page'!$D$32/1000000*'4 classification'!L137/'FX rate'!$C10,"")</f>
        <v/>
      </c>
      <c r="AP137" s="1521" t="str">
        <f>IF(ISNUMBER(M137),'Cover Page'!$D$32/1000000*'4 classification'!M137/'FX rate'!$C10,"")</f>
        <v/>
      </c>
      <c r="AQ137" s="1208" t="str">
        <f>IF(ISNUMBER(N137),'Cover Page'!$D$32/1000000*'4 classification'!N137/'FX rate'!$C10,"")</f>
        <v/>
      </c>
      <c r="AR137" s="1522" t="str">
        <f>IF(ISNUMBER(O137),'Cover Page'!$D$32/1000000*'4 classification'!O137/'FX rate'!$C10,"")</f>
        <v/>
      </c>
      <c r="AS137" s="1521" t="str">
        <f>IF(ISNUMBER(P137),'Cover Page'!$D$32/1000000*'4 classification'!P137/'FX rate'!$C10,"")</f>
        <v/>
      </c>
      <c r="AT137" s="1208" t="str">
        <f>IF(ISNUMBER(Q137),'Cover Page'!$D$32/1000000*'4 classification'!Q137/'FX rate'!$C10,"")</f>
        <v/>
      </c>
      <c r="AU137" s="1522" t="str">
        <f>IF(ISNUMBER(R137),'Cover Page'!$D$32/1000000*'4 classification'!R137/'FX rate'!$C10,"")</f>
        <v/>
      </c>
      <c r="AV137" s="1521" t="str">
        <f>IF(ISNUMBER(S137),'Cover Page'!$D$32/1000000*'4 classification'!S137/'FX rate'!$C10,"")</f>
        <v/>
      </c>
      <c r="AW137" s="1521" t="str">
        <f>IF(ISNUMBER(T137),'Cover Page'!$D$32/1000000*'4 classification'!T137/'FX rate'!$C10,"")</f>
        <v/>
      </c>
      <c r="AX137" s="1207">
        <f>IF(ISNUMBER(U137),'Cover Page'!$D$32/1000000*'4 classification'!U137/'FX rate'!$C10,"")</f>
        <v>0</v>
      </c>
      <c r="AY137" s="1519">
        <f>IF(ISNUMBER(V137),'Cover Page'!$D$32/1000000*'4 classification'!V137/'FX rate'!$C10,"")</f>
        <v>0</v>
      </c>
      <c r="AZ137" s="1206">
        <f>IF(ISNUMBER(W137),'Cover Page'!$D$32/1000000*'4 classification'!W137/'FX rate'!$C10,"")</f>
        <v>0</v>
      </c>
      <c r="BH137" s="1180">
        <v>2005</v>
      </c>
      <c r="BI137" s="1261" t="str">
        <f>IF(ISNUMBER(C137),'Cover Page'!$D$32/1000000*C137/'FX rate'!$C$21,"")</f>
        <v/>
      </c>
      <c r="BJ137" s="1503" t="str">
        <f>IF(ISNUMBER(D137),'Cover Page'!$D$32/1000000*D137/'FX rate'!$C$21,"")</f>
        <v/>
      </c>
      <c r="BK137" s="1262" t="str">
        <f>IF(ISNUMBER(E137),'Cover Page'!$D$32/1000000*E137/'FX rate'!$C$21,"")</f>
        <v/>
      </c>
      <c r="BL137" s="1504" t="str">
        <f>IF(ISNUMBER(F137),'Cover Page'!$D$32/1000000*F137/'FX rate'!$C$21,"")</f>
        <v/>
      </c>
      <c r="BM137" s="1503" t="str">
        <f>IF(ISNUMBER(G137),'Cover Page'!$D$32/1000000*G137/'FX rate'!$C$21,"")</f>
        <v/>
      </c>
      <c r="BN137" s="1262" t="str">
        <f>IF(ISNUMBER(H137),'Cover Page'!$D$32/1000000*H137/'FX rate'!$C$21,"")</f>
        <v/>
      </c>
      <c r="BO137" s="1504" t="str">
        <f>IF(ISNUMBER(I137),'Cover Page'!$D$32/1000000*I137/'FX rate'!$C$21,"")</f>
        <v/>
      </c>
      <c r="BP137" s="1503" t="str">
        <f>IF(ISNUMBER(J137),'Cover Page'!$D$32/1000000*J137/'FX rate'!$C$21,"")</f>
        <v/>
      </c>
      <c r="BQ137" s="1262" t="str">
        <f>IF(ISNUMBER(K137),'Cover Page'!$D$32/1000000*K137/'FX rate'!$C$21,"")</f>
        <v/>
      </c>
      <c r="BR137" s="1504" t="str">
        <f>IF(ISNUMBER(L137),'Cover Page'!$D$32/1000000*L137/'FX rate'!$C$21,"")</f>
        <v/>
      </c>
      <c r="BS137" s="1503" t="str">
        <f>IF(ISNUMBER(M137),'Cover Page'!$D$32/1000000*M137/'FX rate'!$C$21,"")</f>
        <v/>
      </c>
      <c r="BT137" s="1262" t="str">
        <f>IF(ISNUMBER(N137),'Cover Page'!$D$32/1000000*N137/'FX rate'!$C$21,"")</f>
        <v/>
      </c>
      <c r="BU137" s="1504" t="str">
        <f>IF(ISNUMBER(O137),'Cover Page'!$D$32/1000000*O137/'FX rate'!$C$21,"")</f>
        <v/>
      </c>
      <c r="BV137" s="1503" t="str">
        <f>IF(ISNUMBER(P137),'Cover Page'!$D$32/1000000*P137/'FX rate'!$C$21,"")</f>
        <v/>
      </c>
      <c r="BW137" s="1262" t="str">
        <f>IF(ISNUMBER(Q137),'Cover Page'!$D$32/1000000*Q137/'FX rate'!$C$21,"")</f>
        <v/>
      </c>
      <c r="BX137" s="1504" t="str">
        <f>IF(ISNUMBER(R137),'Cover Page'!$D$32/1000000*R137/'FX rate'!$C$21,"")</f>
        <v/>
      </c>
      <c r="BY137" s="1503" t="str">
        <f>IF(ISNUMBER(S137),'Cover Page'!$D$32/1000000*S137/'FX rate'!$C$21,"")</f>
        <v/>
      </c>
      <c r="BZ137" s="1500" t="str">
        <f>IF(ISNUMBER(T137),'Cover Page'!$D$32/1000000*T137/'FX rate'!$C$21,"")</f>
        <v/>
      </c>
      <c r="CA137" s="1502">
        <f>IF(ISNUMBER(U137),'Cover Page'!$D$32/1000000*U137/'FX rate'!$C$21,"")</f>
        <v>0</v>
      </c>
      <c r="CB137" s="1501">
        <f>IF(ISNUMBER(V137),'Cover Page'!$D$32/1000000*V137/'FX rate'!$C$21,"")</f>
        <v>0</v>
      </c>
      <c r="CC137" s="1498">
        <f>IF(ISNUMBER(W137),'Cover Page'!$D$32/1000000*W137/'FX rate'!$C$21,"")</f>
        <v>0</v>
      </c>
    </row>
    <row r="138" spans="1:81" s="2" customFormat="1" ht="14.25" x14ac:dyDescent="0.2">
      <c r="A138" s="6"/>
      <c r="B138" s="103">
        <v>2006</v>
      </c>
      <c r="C138" s="229"/>
      <c r="D138" s="155"/>
      <c r="E138" s="154"/>
      <c r="F138" s="225"/>
      <c r="G138" s="155"/>
      <c r="H138" s="154"/>
      <c r="I138" s="225"/>
      <c r="J138" s="155"/>
      <c r="K138" s="154"/>
      <c r="L138" s="225"/>
      <c r="M138" s="155"/>
      <c r="N138" s="154"/>
      <c r="O138" s="225"/>
      <c r="P138" s="155"/>
      <c r="Q138" s="154"/>
      <c r="R138" s="225"/>
      <c r="S138" s="155"/>
      <c r="T138" s="155"/>
      <c r="U138" s="720">
        <f t="shared" si="17"/>
        <v>0</v>
      </c>
      <c r="V138" s="729">
        <f t="shared" si="18"/>
        <v>0</v>
      </c>
      <c r="W138" s="706">
        <f t="shared" si="19"/>
        <v>0</v>
      </c>
      <c r="AE138" s="1106">
        <v>2006</v>
      </c>
      <c r="AF138" s="1207" t="str">
        <f>IF(ISNUMBER(C138),'Cover Page'!$D$32/1000000*'4 classification'!C138/'FX rate'!$C11,"")</f>
        <v/>
      </c>
      <c r="AG138" s="1521" t="str">
        <f>IF(ISNUMBER(D138),'Cover Page'!$D$32/1000000*'4 classification'!D138/'FX rate'!$C11,"")</f>
        <v/>
      </c>
      <c r="AH138" s="1208" t="str">
        <f>IF(ISNUMBER(E138),'Cover Page'!$D$32/1000000*'4 classification'!E138/'FX rate'!$C11,"")</f>
        <v/>
      </c>
      <c r="AI138" s="1522" t="str">
        <f>IF(ISNUMBER(F138),'Cover Page'!$D$32/1000000*'4 classification'!F138/'FX rate'!$C11,"")</f>
        <v/>
      </c>
      <c r="AJ138" s="1521" t="str">
        <f>IF(ISNUMBER(G138),'Cover Page'!$D$32/1000000*'4 classification'!G138/'FX rate'!$C11,"")</f>
        <v/>
      </c>
      <c r="AK138" s="1208" t="str">
        <f>IF(ISNUMBER(H138),'Cover Page'!$D$32/1000000*'4 classification'!H138/'FX rate'!$C11,"")</f>
        <v/>
      </c>
      <c r="AL138" s="1522" t="str">
        <f>IF(ISNUMBER(I138),'Cover Page'!$D$32/1000000*'4 classification'!I138/'FX rate'!$C11,"")</f>
        <v/>
      </c>
      <c r="AM138" s="1521" t="str">
        <f>IF(ISNUMBER(J138),'Cover Page'!$D$32/1000000*'4 classification'!J138/'FX rate'!$C11,"")</f>
        <v/>
      </c>
      <c r="AN138" s="1208" t="str">
        <f>IF(ISNUMBER(K138),'Cover Page'!$D$32/1000000*'4 classification'!K138/'FX rate'!$C11,"")</f>
        <v/>
      </c>
      <c r="AO138" s="1522" t="str">
        <f>IF(ISNUMBER(L138),'Cover Page'!$D$32/1000000*'4 classification'!L138/'FX rate'!$C11,"")</f>
        <v/>
      </c>
      <c r="AP138" s="1521" t="str">
        <f>IF(ISNUMBER(M138),'Cover Page'!$D$32/1000000*'4 classification'!M138/'FX rate'!$C11,"")</f>
        <v/>
      </c>
      <c r="AQ138" s="1208" t="str">
        <f>IF(ISNUMBER(N138),'Cover Page'!$D$32/1000000*'4 classification'!N138/'FX rate'!$C11,"")</f>
        <v/>
      </c>
      <c r="AR138" s="1522" t="str">
        <f>IF(ISNUMBER(O138),'Cover Page'!$D$32/1000000*'4 classification'!O138/'FX rate'!$C11,"")</f>
        <v/>
      </c>
      <c r="AS138" s="1521" t="str">
        <f>IF(ISNUMBER(P138),'Cover Page'!$D$32/1000000*'4 classification'!P138/'FX rate'!$C11,"")</f>
        <v/>
      </c>
      <c r="AT138" s="1208" t="str">
        <f>IF(ISNUMBER(Q138),'Cover Page'!$D$32/1000000*'4 classification'!Q138/'FX rate'!$C11,"")</f>
        <v/>
      </c>
      <c r="AU138" s="1522" t="str">
        <f>IF(ISNUMBER(R138),'Cover Page'!$D$32/1000000*'4 classification'!R138/'FX rate'!$C11,"")</f>
        <v/>
      </c>
      <c r="AV138" s="1521" t="str">
        <f>IF(ISNUMBER(S138),'Cover Page'!$D$32/1000000*'4 classification'!S138/'FX rate'!$C11,"")</f>
        <v/>
      </c>
      <c r="AW138" s="1521" t="str">
        <f>IF(ISNUMBER(T138),'Cover Page'!$D$32/1000000*'4 classification'!T138/'FX rate'!$C11,"")</f>
        <v/>
      </c>
      <c r="AX138" s="1207">
        <f>IF(ISNUMBER(U138),'Cover Page'!$D$32/1000000*'4 classification'!U138/'FX rate'!$C11,"")</f>
        <v>0</v>
      </c>
      <c r="AY138" s="1519">
        <f>IF(ISNUMBER(V138),'Cover Page'!$D$32/1000000*'4 classification'!V138/'FX rate'!$C11,"")</f>
        <v>0</v>
      </c>
      <c r="AZ138" s="1206">
        <f>IF(ISNUMBER(W138),'Cover Page'!$D$32/1000000*'4 classification'!W138/'FX rate'!$C11,"")</f>
        <v>0</v>
      </c>
      <c r="BH138" s="1180">
        <v>2006</v>
      </c>
      <c r="BI138" s="1261" t="str">
        <f>IF(ISNUMBER(C138),'Cover Page'!$D$32/1000000*C138/'FX rate'!$C$21,"")</f>
        <v/>
      </c>
      <c r="BJ138" s="1503" t="str">
        <f>IF(ISNUMBER(D138),'Cover Page'!$D$32/1000000*D138/'FX rate'!$C$21,"")</f>
        <v/>
      </c>
      <c r="BK138" s="1262" t="str">
        <f>IF(ISNUMBER(E138),'Cover Page'!$D$32/1000000*E138/'FX rate'!$C$21,"")</f>
        <v/>
      </c>
      <c r="BL138" s="1504" t="str">
        <f>IF(ISNUMBER(F138),'Cover Page'!$D$32/1000000*F138/'FX rate'!$C$21,"")</f>
        <v/>
      </c>
      <c r="BM138" s="1503" t="str">
        <f>IF(ISNUMBER(G138),'Cover Page'!$D$32/1000000*G138/'FX rate'!$C$21,"")</f>
        <v/>
      </c>
      <c r="BN138" s="1262" t="str">
        <f>IF(ISNUMBER(H138),'Cover Page'!$D$32/1000000*H138/'FX rate'!$C$21,"")</f>
        <v/>
      </c>
      <c r="BO138" s="1504" t="str">
        <f>IF(ISNUMBER(I138),'Cover Page'!$D$32/1000000*I138/'FX rate'!$C$21,"")</f>
        <v/>
      </c>
      <c r="BP138" s="1503" t="str">
        <f>IF(ISNUMBER(J138),'Cover Page'!$D$32/1000000*J138/'FX rate'!$C$21,"")</f>
        <v/>
      </c>
      <c r="BQ138" s="1262" t="str">
        <f>IF(ISNUMBER(K138),'Cover Page'!$D$32/1000000*K138/'FX rate'!$C$21,"")</f>
        <v/>
      </c>
      <c r="BR138" s="1504" t="str">
        <f>IF(ISNUMBER(L138),'Cover Page'!$D$32/1000000*L138/'FX rate'!$C$21,"")</f>
        <v/>
      </c>
      <c r="BS138" s="1503" t="str">
        <f>IF(ISNUMBER(M138),'Cover Page'!$D$32/1000000*M138/'FX rate'!$C$21,"")</f>
        <v/>
      </c>
      <c r="BT138" s="1262" t="str">
        <f>IF(ISNUMBER(N138),'Cover Page'!$D$32/1000000*N138/'FX rate'!$C$21,"")</f>
        <v/>
      </c>
      <c r="BU138" s="1504" t="str">
        <f>IF(ISNUMBER(O138),'Cover Page'!$D$32/1000000*O138/'FX rate'!$C$21,"")</f>
        <v/>
      </c>
      <c r="BV138" s="1503" t="str">
        <f>IF(ISNUMBER(P138),'Cover Page'!$D$32/1000000*P138/'FX rate'!$C$21,"")</f>
        <v/>
      </c>
      <c r="BW138" s="1262" t="str">
        <f>IF(ISNUMBER(Q138),'Cover Page'!$D$32/1000000*Q138/'FX rate'!$C$21,"")</f>
        <v/>
      </c>
      <c r="BX138" s="1504" t="str">
        <f>IF(ISNUMBER(R138),'Cover Page'!$D$32/1000000*R138/'FX rate'!$C$21,"")</f>
        <v/>
      </c>
      <c r="BY138" s="1503" t="str">
        <f>IF(ISNUMBER(S138),'Cover Page'!$D$32/1000000*S138/'FX rate'!$C$21,"")</f>
        <v/>
      </c>
      <c r="BZ138" s="1500" t="str">
        <f>IF(ISNUMBER(T138),'Cover Page'!$D$32/1000000*T138/'FX rate'!$C$21,"")</f>
        <v/>
      </c>
      <c r="CA138" s="1502">
        <f>IF(ISNUMBER(U138),'Cover Page'!$D$32/1000000*U138/'FX rate'!$C$21,"")</f>
        <v>0</v>
      </c>
      <c r="CB138" s="1501">
        <f>IF(ISNUMBER(V138),'Cover Page'!$D$32/1000000*V138/'FX rate'!$C$21,"")</f>
        <v>0</v>
      </c>
      <c r="CC138" s="1498">
        <f>IF(ISNUMBER(W138),'Cover Page'!$D$32/1000000*W138/'FX rate'!$C$21,"")</f>
        <v>0</v>
      </c>
    </row>
    <row r="139" spans="1:81" s="2" customFormat="1" ht="14.25" x14ac:dyDescent="0.2">
      <c r="A139" s="6"/>
      <c r="B139" s="103">
        <v>2007</v>
      </c>
      <c r="C139" s="229"/>
      <c r="D139" s="155"/>
      <c r="E139" s="154"/>
      <c r="F139" s="225"/>
      <c r="G139" s="155"/>
      <c r="H139" s="154"/>
      <c r="I139" s="225"/>
      <c r="J139" s="155"/>
      <c r="K139" s="154"/>
      <c r="L139" s="225"/>
      <c r="M139" s="155"/>
      <c r="N139" s="154"/>
      <c r="O139" s="225"/>
      <c r="P139" s="155"/>
      <c r="Q139" s="154"/>
      <c r="R139" s="225"/>
      <c r="S139" s="155"/>
      <c r="T139" s="155"/>
      <c r="U139" s="720">
        <f t="shared" si="17"/>
        <v>0</v>
      </c>
      <c r="V139" s="729">
        <f t="shared" si="18"/>
        <v>0</v>
      </c>
      <c r="W139" s="706">
        <f t="shared" si="19"/>
        <v>0</v>
      </c>
      <c r="AE139" s="1106">
        <v>2007</v>
      </c>
      <c r="AF139" s="1207" t="str">
        <f>IF(ISNUMBER(C139),'Cover Page'!$D$32/1000000*'4 classification'!C139/'FX rate'!$C12,"")</f>
        <v/>
      </c>
      <c r="AG139" s="1521" t="str">
        <f>IF(ISNUMBER(D139),'Cover Page'!$D$32/1000000*'4 classification'!D139/'FX rate'!$C12,"")</f>
        <v/>
      </c>
      <c r="AH139" s="1208" t="str">
        <f>IF(ISNUMBER(E139),'Cover Page'!$D$32/1000000*'4 classification'!E139/'FX rate'!$C12,"")</f>
        <v/>
      </c>
      <c r="AI139" s="1522" t="str">
        <f>IF(ISNUMBER(F139),'Cover Page'!$D$32/1000000*'4 classification'!F139/'FX rate'!$C12,"")</f>
        <v/>
      </c>
      <c r="AJ139" s="1521" t="str">
        <f>IF(ISNUMBER(G139),'Cover Page'!$D$32/1000000*'4 classification'!G139/'FX rate'!$C12,"")</f>
        <v/>
      </c>
      <c r="AK139" s="1208" t="str">
        <f>IF(ISNUMBER(H139),'Cover Page'!$D$32/1000000*'4 classification'!H139/'FX rate'!$C12,"")</f>
        <v/>
      </c>
      <c r="AL139" s="1522" t="str">
        <f>IF(ISNUMBER(I139),'Cover Page'!$D$32/1000000*'4 classification'!I139/'FX rate'!$C12,"")</f>
        <v/>
      </c>
      <c r="AM139" s="1521" t="str">
        <f>IF(ISNUMBER(J139),'Cover Page'!$D$32/1000000*'4 classification'!J139/'FX rate'!$C12,"")</f>
        <v/>
      </c>
      <c r="AN139" s="1208" t="str">
        <f>IF(ISNUMBER(K139),'Cover Page'!$D$32/1000000*'4 classification'!K139/'FX rate'!$C12,"")</f>
        <v/>
      </c>
      <c r="AO139" s="1522" t="str">
        <f>IF(ISNUMBER(L139),'Cover Page'!$D$32/1000000*'4 classification'!L139/'FX rate'!$C12,"")</f>
        <v/>
      </c>
      <c r="AP139" s="1521" t="str">
        <f>IF(ISNUMBER(M139),'Cover Page'!$D$32/1000000*'4 classification'!M139/'FX rate'!$C12,"")</f>
        <v/>
      </c>
      <c r="AQ139" s="1208" t="str">
        <f>IF(ISNUMBER(N139),'Cover Page'!$D$32/1000000*'4 classification'!N139/'FX rate'!$C12,"")</f>
        <v/>
      </c>
      <c r="AR139" s="1522" t="str">
        <f>IF(ISNUMBER(O139),'Cover Page'!$D$32/1000000*'4 classification'!O139/'FX rate'!$C12,"")</f>
        <v/>
      </c>
      <c r="AS139" s="1521" t="str">
        <f>IF(ISNUMBER(P139),'Cover Page'!$D$32/1000000*'4 classification'!P139/'FX rate'!$C12,"")</f>
        <v/>
      </c>
      <c r="AT139" s="1208" t="str">
        <f>IF(ISNUMBER(Q139),'Cover Page'!$D$32/1000000*'4 classification'!Q139/'FX rate'!$C12,"")</f>
        <v/>
      </c>
      <c r="AU139" s="1522" t="str">
        <f>IF(ISNUMBER(R139),'Cover Page'!$D$32/1000000*'4 classification'!R139/'FX rate'!$C12,"")</f>
        <v/>
      </c>
      <c r="AV139" s="1521" t="str">
        <f>IF(ISNUMBER(S139),'Cover Page'!$D$32/1000000*'4 classification'!S139/'FX rate'!$C12,"")</f>
        <v/>
      </c>
      <c r="AW139" s="1521" t="str">
        <f>IF(ISNUMBER(T139),'Cover Page'!$D$32/1000000*'4 classification'!T139/'FX rate'!$C12,"")</f>
        <v/>
      </c>
      <c r="AX139" s="1207">
        <f>IF(ISNUMBER(U139),'Cover Page'!$D$32/1000000*'4 classification'!U139/'FX rate'!$C12,"")</f>
        <v>0</v>
      </c>
      <c r="AY139" s="1519">
        <f>IF(ISNUMBER(V139),'Cover Page'!$D$32/1000000*'4 classification'!V139/'FX rate'!$C12,"")</f>
        <v>0</v>
      </c>
      <c r="AZ139" s="1206">
        <f>IF(ISNUMBER(W139),'Cover Page'!$D$32/1000000*'4 classification'!W139/'FX rate'!$C12,"")</f>
        <v>0</v>
      </c>
      <c r="BH139" s="1180">
        <v>2007</v>
      </c>
      <c r="BI139" s="1261" t="str">
        <f>IF(ISNUMBER(C139),'Cover Page'!$D$32/1000000*C139/'FX rate'!$C$21,"")</f>
        <v/>
      </c>
      <c r="BJ139" s="1503" t="str">
        <f>IF(ISNUMBER(D139),'Cover Page'!$D$32/1000000*D139/'FX rate'!$C$21,"")</f>
        <v/>
      </c>
      <c r="BK139" s="1262" t="str">
        <f>IF(ISNUMBER(E139),'Cover Page'!$D$32/1000000*E139/'FX rate'!$C$21,"")</f>
        <v/>
      </c>
      <c r="BL139" s="1504" t="str">
        <f>IF(ISNUMBER(F139),'Cover Page'!$D$32/1000000*F139/'FX rate'!$C$21,"")</f>
        <v/>
      </c>
      <c r="BM139" s="1503" t="str">
        <f>IF(ISNUMBER(G139),'Cover Page'!$D$32/1000000*G139/'FX rate'!$C$21,"")</f>
        <v/>
      </c>
      <c r="BN139" s="1262" t="str">
        <f>IF(ISNUMBER(H139),'Cover Page'!$D$32/1000000*H139/'FX rate'!$C$21,"")</f>
        <v/>
      </c>
      <c r="BO139" s="1504" t="str">
        <f>IF(ISNUMBER(I139),'Cover Page'!$D$32/1000000*I139/'FX rate'!$C$21,"")</f>
        <v/>
      </c>
      <c r="BP139" s="1503" t="str">
        <f>IF(ISNUMBER(J139),'Cover Page'!$D$32/1000000*J139/'FX rate'!$C$21,"")</f>
        <v/>
      </c>
      <c r="BQ139" s="1262" t="str">
        <f>IF(ISNUMBER(K139),'Cover Page'!$D$32/1000000*K139/'FX rate'!$C$21,"")</f>
        <v/>
      </c>
      <c r="BR139" s="1504" t="str">
        <f>IF(ISNUMBER(L139),'Cover Page'!$D$32/1000000*L139/'FX rate'!$C$21,"")</f>
        <v/>
      </c>
      <c r="BS139" s="1503" t="str">
        <f>IF(ISNUMBER(M139),'Cover Page'!$D$32/1000000*M139/'FX rate'!$C$21,"")</f>
        <v/>
      </c>
      <c r="BT139" s="1262" t="str">
        <f>IF(ISNUMBER(N139),'Cover Page'!$D$32/1000000*N139/'FX rate'!$C$21,"")</f>
        <v/>
      </c>
      <c r="BU139" s="1504" t="str">
        <f>IF(ISNUMBER(O139),'Cover Page'!$D$32/1000000*O139/'FX rate'!$C$21,"")</f>
        <v/>
      </c>
      <c r="BV139" s="1503" t="str">
        <f>IF(ISNUMBER(P139),'Cover Page'!$D$32/1000000*P139/'FX rate'!$C$21,"")</f>
        <v/>
      </c>
      <c r="BW139" s="1262" t="str">
        <f>IF(ISNUMBER(Q139),'Cover Page'!$D$32/1000000*Q139/'FX rate'!$C$21,"")</f>
        <v/>
      </c>
      <c r="BX139" s="1504" t="str">
        <f>IF(ISNUMBER(R139),'Cover Page'!$D$32/1000000*R139/'FX rate'!$C$21,"")</f>
        <v/>
      </c>
      <c r="BY139" s="1503" t="str">
        <f>IF(ISNUMBER(S139),'Cover Page'!$D$32/1000000*S139/'FX rate'!$C$21,"")</f>
        <v/>
      </c>
      <c r="BZ139" s="1500" t="str">
        <f>IF(ISNUMBER(T139),'Cover Page'!$D$32/1000000*T139/'FX rate'!$C$21,"")</f>
        <v/>
      </c>
      <c r="CA139" s="1502">
        <f>IF(ISNUMBER(U139),'Cover Page'!$D$32/1000000*U139/'FX rate'!$C$21,"")</f>
        <v>0</v>
      </c>
      <c r="CB139" s="1501">
        <f>IF(ISNUMBER(V139),'Cover Page'!$D$32/1000000*V139/'FX rate'!$C$21,"")</f>
        <v>0</v>
      </c>
      <c r="CC139" s="1498">
        <f>IF(ISNUMBER(W139),'Cover Page'!$D$32/1000000*W139/'FX rate'!$C$21,"")</f>
        <v>0</v>
      </c>
    </row>
    <row r="140" spans="1:81" s="2" customFormat="1" ht="14.25" x14ac:dyDescent="0.2">
      <c r="A140" s="6"/>
      <c r="B140" s="103">
        <v>2008</v>
      </c>
      <c r="C140" s="229"/>
      <c r="D140" s="155"/>
      <c r="E140" s="154"/>
      <c r="F140" s="225"/>
      <c r="G140" s="155"/>
      <c r="H140" s="154"/>
      <c r="I140" s="225"/>
      <c r="J140" s="155"/>
      <c r="K140" s="154"/>
      <c r="L140" s="225"/>
      <c r="M140" s="155"/>
      <c r="N140" s="154"/>
      <c r="O140" s="225"/>
      <c r="P140" s="155"/>
      <c r="Q140" s="154"/>
      <c r="R140" s="225"/>
      <c r="S140" s="155"/>
      <c r="T140" s="155"/>
      <c r="U140" s="720">
        <f t="shared" si="17"/>
        <v>0</v>
      </c>
      <c r="V140" s="729">
        <f t="shared" si="18"/>
        <v>0</v>
      </c>
      <c r="W140" s="706">
        <f t="shared" si="19"/>
        <v>0</v>
      </c>
      <c r="AE140" s="1106">
        <v>2008</v>
      </c>
      <c r="AF140" s="1207" t="str">
        <f>IF(ISNUMBER(C140),'Cover Page'!$D$32/1000000*'4 classification'!C140/'FX rate'!$C13,"")</f>
        <v/>
      </c>
      <c r="AG140" s="1521" t="str">
        <f>IF(ISNUMBER(D140),'Cover Page'!$D$32/1000000*'4 classification'!D140/'FX rate'!$C13,"")</f>
        <v/>
      </c>
      <c r="AH140" s="1208" t="str">
        <f>IF(ISNUMBER(E140),'Cover Page'!$D$32/1000000*'4 classification'!E140/'FX rate'!$C13,"")</f>
        <v/>
      </c>
      <c r="AI140" s="1522" t="str">
        <f>IF(ISNUMBER(F140),'Cover Page'!$D$32/1000000*'4 classification'!F140/'FX rate'!$C13,"")</f>
        <v/>
      </c>
      <c r="AJ140" s="1521" t="str">
        <f>IF(ISNUMBER(G140),'Cover Page'!$D$32/1000000*'4 classification'!G140/'FX rate'!$C13,"")</f>
        <v/>
      </c>
      <c r="AK140" s="1208" t="str">
        <f>IF(ISNUMBER(H140),'Cover Page'!$D$32/1000000*'4 classification'!H140/'FX rate'!$C13,"")</f>
        <v/>
      </c>
      <c r="AL140" s="1522" t="str">
        <f>IF(ISNUMBER(I140),'Cover Page'!$D$32/1000000*'4 classification'!I140/'FX rate'!$C13,"")</f>
        <v/>
      </c>
      <c r="AM140" s="1521" t="str">
        <f>IF(ISNUMBER(J140),'Cover Page'!$D$32/1000000*'4 classification'!J140/'FX rate'!$C13,"")</f>
        <v/>
      </c>
      <c r="AN140" s="1208" t="str">
        <f>IF(ISNUMBER(K140),'Cover Page'!$D$32/1000000*'4 classification'!K140/'FX rate'!$C13,"")</f>
        <v/>
      </c>
      <c r="AO140" s="1522" t="str">
        <f>IF(ISNUMBER(L140),'Cover Page'!$D$32/1000000*'4 classification'!L140/'FX rate'!$C13,"")</f>
        <v/>
      </c>
      <c r="AP140" s="1521" t="str">
        <f>IF(ISNUMBER(M140),'Cover Page'!$D$32/1000000*'4 classification'!M140/'FX rate'!$C13,"")</f>
        <v/>
      </c>
      <c r="AQ140" s="1208" t="str">
        <f>IF(ISNUMBER(N140),'Cover Page'!$D$32/1000000*'4 classification'!N140/'FX rate'!$C13,"")</f>
        <v/>
      </c>
      <c r="AR140" s="1522" t="str">
        <f>IF(ISNUMBER(O140),'Cover Page'!$D$32/1000000*'4 classification'!O140/'FX rate'!$C13,"")</f>
        <v/>
      </c>
      <c r="AS140" s="1521" t="str">
        <f>IF(ISNUMBER(P140),'Cover Page'!$D$32/1000000*'4 classification'!P140/'FX rate'!$C13,"")</f>
        <v/>
      </c>
      <c r="AT140" s="1208" t="str">
        <f>IF(ISNUMBER(Q140),'Cover Page'!$D$32/1000000*'4 classification'!Q140/'FX rate'!$C13,"")</f>
        <v/>
      </c>
      <c r="AU140" s="1522" t="str">
        <f>IF(ISNUMBER(R140),'Cover Page'!$D$32/1000000*'4 classification'!R140/'FX rate'!$C13,"")</f>
        <v/>
      </c>
      <c r="AV140" s="1521" t="str">
        <f>IF(ISNUMBER(S140),'Cover Page'!$D$32/1000000*'4 classification'!S140/'FX rate'!$C13,"")</f>
        <v/>
      </c>
      <c r="AW140" s="1521" t="str">
        <f>IF(ISNUMBER(T140),'Cover Page'!$D$32/1000000*'4 classification'!T140/'FX rate'!$C13,"")</f>
        <v/>
      </c>
      <c r="AX140" s="1207">
        <f>IF(ISNUMBER(U140),'Cover Page'!$D$32/1000000*'4 classification'!U140/'FX rate'!$C13,"")</f>
        <v>0</v>
      </c>
      <c r="AY140" s="1519">
        <f>IF(ISNUMBER(V140),'Cover Page'!$D$32/1000000*'4 classification'!V140/'FX rate'!$C13,"")</f>
        <v>0</v>
      </c>
      <c r="AZ140" s="1206">
        <f>IF(ISNUMBER(W140),'Cover Page'!$D$32/1000000*'4 classification'!W140/'FX rate'!$C13,"")</f>
        <v>0</v>
      </c>
      <c r="BH140" s="1180">
        <v>2008</v>
      </c>
      <c r="BI140" s="1261" t="str">
        <f>IF(ISNUMBER(C140),'Cover Page'!$D$32/1000000*C140/'FX rate'!$C$21,"")</f>
        <v/>
      </c>
      <c r="BJ140" s="1503" t="str">
        <f>IF(ISNUMBER(D140),'Cover Page'!$D$32/1000000*D140/'FX rate'!$C$21,"")</f>
        <v/>
      </c>
      <c r="BK140" s="1262" t="str">
        <f>IF(ISNUMBER(E140),'Cover Page'!$D$32/1000000*E140/'FX rate'!$C$21,"")</f>
        <v/>
      </c>
      <c r="BL140" s="1504" t="str">
        <f>IF(ISNUMBER(F140),'Cover Page'!$D$32/1000000*F140/'FX rate'!$C$21,"")</f>
        <v/>
      </c>
      <c r="BM140" s="1503" t="str">
        <f>IF(ISNUMBER(G140),'Cover Page'!$D$32/1000000*G140/'FX rate'!$C$21,"")</f>
        <v/>
      </c>
      <c r="BN140" s="1262" t="str">
        <f>IF(ISNUMBER(H140),'Cover Page'!$D$32/1000000*H140/'FX rate'!$C$21,"")</f>
        <v/>
      </c>
      <c r="BO140" s="1504" t="str">
        <f>IF(ISNUMBER(I140),'Cover Page'!$D$32/1000000*I140/'FX rate'!$C$21,"")</f>
        <v/>
      </c>
      <c r="BP140" s="1503" t="str">
        <f>IF(ISNUMBER(J140),'Cover Page'!$D$32/1000000*J140/'FX rate'!$C$21,"")</f>
        <v/>
      </c>
      <c r="BQ140" s="1262" t="str">
        <f>IF(ISNUMBER(K140),'Cover Page'!$D$32/1000000*K140/'FX rate'!$C$21,"")</f>
        <v/>
      </c>
      <c r="BR140" s="1504" t="str">
        <f>IF(ISNUMBER(L140),'Cover Page'!$D$32/1000000*L140/'FX rate'!$C$21,"")</f>
        <v/>
      </c>
      <c r="BS140" s="1503" t="str">
        <f>IF(ISNUMBER(M140),'Cover Page'!$D$32/1000000*M140/'FX rate'!$C$21,"")</f>
        <v/>
      </c>
      <c r="BT140" s="1262" t="str">
        <f>IF(ISNUMBER(N140),'Cover Page'!$D$32/1000000*N140/'FX rate'!$C$21,"")</f>
        <v/>
      </c>
      <c r="BU140" s="1504" t="str">
        <f>IF(ISNUMBER(O140),'Cover Page'!$D$32/1000000*O140/'FX rate'!$C$21,"")</f>
        <v/>
      </c>
      <c r="BV140" s="1503" t="str">
        <f>IF(ISNUMBER(P140),'Cover Page'!$D$32/1000000*P140/'FX rate'!$C$21,"")</f>
        <v/>
      </c>
      <c r="BW140" s="1262" t="str">
        <f>IF(ISNUMBER(Q140),'Cover Page'!$D$32/1000000*Q140/'FX rate'!$C$21,"")</f>
        <v/>
      </c>
      <c r="BX140" s="1504" t="str">
        <f>IF(ISNUMBER(R140),'Cover Page'!$D$32/1000000*R140/'FX rate'!$C$21,"")</f>
        <v/>
      </c>
      <c r="BY140" s="1503" t="str">
        <f>IF(ISNUMBER(S140),'Cover Page'!$D$32/1000000*S140/'FX rate'!$C$21,"")</f>
        <v/>
      </c>
      <c r="BZ140" s="1500" t="str">
        <f>IF(ISNUMBER(T140),'Cover Page'!$D$32/1000000*T140/'FX rate'!$C$21,"")</f>
        <v/>
      </c>
      <c r="CA140" s="1502">
        <f>IF(ISNUMBER(U140),'Cover Page'!$D$32/1000000*U140/'FX rate'!$C$21,"")</f>
        <v>0</v>
      </c>
      <c r="CB140" s="1501">
        <f>IF(ISNUMBER(V140),'Cover Page'!$D$32/1000000*V140/'FX rate'!$C$21,"")</f>
        <v>0</v>
      </c>
      <c r="CC140" s="1498">
        <f>IF(ISNUMBER(W140),'Cover Page'!$D$32/1000000*W140/'FX rate'!$C$21,"")</f>
        <v>0</v>
      </c>
    </row>
    <row r="141" spans="1:81" s="2" customFormat="1" ht="14.25" x14ac:dyDescent="0.2">
      <c r="A141" s="6"/>
      <c r="B141" s="103">
        <v>2009</v>
      </c>
      <c r="C141" s="229"/>
      <c r="D141" s="155"/>
      <c r="E141" s="154"/>
      <c r="F141" s="225"/>
      <c r="G141" s="155"/>
      <c r="H141" s="154"/>
      <c r="I141" s="225"/>
      <c r="J141" s="155"/>
      <c r="K141" s="154"/>
      <c r="L141" s="225"/>
      <c r="M141" s="155"/>
      <c r="N141" s="154"/>
      <c r="O141" s="225"/>
      <c r="P141" s="155"/>
      <c r="Q141" s="154"/>
      <c r="R141" s="225"/>
      <c r="S141" s="155"/>
      <c r="T141" s="155"/>
      <c r="U141" s="720">
        <f t="shared" si="17"/>
        <v>0</v>
      </c>
      <c r="V141" s="729">
        <f t="shared" si="18"/>
        <v>0</v>
      </c>
      <c r="W141" s="706">
        <f t="shared" si="19"/>
        <v>0</v>
      </c>
      <c r="AE141" s="1106">
        <v>2009</v>
      </c>
      <c r="AF141" s="1207" t="str">
        <f>IF(ISNUMBER(C141),'Cover Page'!$D$32/1000000*'4 classification'!C141/'FX rate'!$C14,"")</f>
        <v/>
      </c>
      <c r="AG141" s="1521" t="str">
        <f>IF(ISNUMBER(D141),'Cover Page'!$D$32/1000000*'4 classification'!D141/'FX rate'!$C14,"")</f>
        <v/>
      </c>
      <c r="AH141" s="1208" t="str">
        <f>IF(ISNUMBER(E141),'Cover Page'!$D$32/1000000*'4 classification'!E141/'FX rate'!$C14,"")</f>
        <v/>
      </c>
      <c r="AI141" s="1522" t="str">
        <f>IF(ISNUMBER(F141),'Cover Page'!$D$32/1000000*'4 classification'!F141/'FX rate'!$C14,"")</f>
        <v/>
      </c>
      <c r="AJ141" s="1521" t="str">
        <f>IF(ISNUMBER(G141),'Cover Page'!$D$32/1000000*'4 classification'!G141/'FX rate'!$C14,"")</f>
        <v/>
      </c>
      <c r="AK141" s="1208" t="str">
        <f>IF(ISNUMBER(H141),'Cover Page'!$D$32/1000000*'4 classification'!H141/'FX rate'!$C14,"")</f>
        <v/>
      </c>
      <c r="AL141" s="1522" t="str">
        <f>IF(ISNUMBER(I141),'Cover Page'!$D$32/1000000*'4 classification'!I141/'FX rate'!$C14,"")</f>
        <v/>
      </c>
      <c r="AM141" s="1521" t="str">
        <f>IF(ISNUMBER(J141),'Cover Page'!$D$32/1000000*'4 classification'!J141/'FX rate'!$C14,"")</f>
        <v/>
      </c>
      <c r="AN141" s="1208" t="str">
        <f>IF(ISNUMBER(K141),'Cover Page'!$D$32/1000000*'4 classification'!K141/'FX rate'!$C14,"")</f>
        <v/>
      </c>
      <c r="AO141" s="1522" t="str">
        <f>IF(ISNUMBER(L141),'Cover Page'!$D$32/1000000*'4 classification'!L141/'FX rate'!$C14,"")</f>
        <v/>
      </c>
      <c r="AP141" s="1521" t="str">
        <f>IF(ISNUMBER(M141),'Cover Page'!$D$32/1000000*'4 classification'!M141/'FX rate'!$C14,"")</f>
        <v/>
      </c>
      <c r="AQ141" s="1208" t="str">
        <f>IF(ISNUMBER(N141),'Cover Page'!$D$32/1000000*'4 classification'!N141/'FX rate'!$C14,"")</f>
        <v/>
      </c>
      <c r="AR141" s="1522" t="str">
        <f>IF(ISNUMBER(O141),'Cover Page'!$D$32/1000000*'4 classification'!O141/'FX rate'!$C14,"")</f>
        <v/>
      </c>
      <c r="AS141" s="1521" t="str">
        <f>IF(ISNUMBER(P141),'Cover Page'!$D$32/1000000*'4 classification'!P141/'FX rate'!$C14,"")</f>
        <v/>
      </c>
      <c r="AT141" s="1208" t="str">
        <f>IF(ISNUMBER(Q141),'Cover Page'!$D$32/1000000*'4 classification'!Q141/'FX rate'!$C14,"")</f>
        <v/>
      </c>
      <c r="AU141" s="1522" t="str">
        <f>IF(ISNUMBER(R141),'Cover Page'!$D$32/1000000*'4 classification'!R141/'FX rate'!$C14,"")</f>
        <v/>
      </c>
      <c r="AV141" s="1521" t="str">
        <f>IF(ISNUMBER(S141),'Cover Page'!$D$32/1000000*'4 classification'!S141/'FX rate'!$C14,"")</f>
        <v/>
      </c>
      <c r="AW141" s="1521" t="str">
        <f>IF(ISNUMBER(T141),'Cover Page'!$D$32/1000000*'4 classification'!T141/'FX rate'!$C14,"")</f>
        <v/>
      </c>
      <c r="AX141" s="1207">
        <f>IF(ISNUMBER(U141),'Cover Page'!$D$32/1000000*'4 classification'!U141/'FX rate'!$C14,"")</f>
        <v>0</v>
      </c>
      <c r="AY141" s="1519">
        <f>IF(ISNUMBER(V141),'Cover Page'!$D$32/1000000*'4 classification'!V141/'FX rate'!$C14,"")</f>
        <v>0</v>
      </c>
      <c r="AZ141" s="1206">
        <f>IF(ISNUMBER(W141),'Cover Page'!$D$32/1000000*'4 classification'!W141/'FX rate'!$C14,"")</f>
        <v>0</v>
      </c>
      <c r="BH141" s="1180">
        <v>2009</v>
      </c>
      <c r="BI141" s="1261" t="str">
        <f>IF(ISNUMBER(C141),'Cover Page'!$D$32/1000000*C141/'FX rate'!$C$21,"")</f>
        <v/>
      </c>
      <c r="BJ141" s="1503" t="str">
        <f>IF(ISNUMBER(D141),'Cover Page'!$D$32/1000000*D141/'FX rate'!$C$21,"")</f>
        <v/>
      </c>
      <c r="BK141" s="1262" t="str">
        <f>IF(ISNUMBER(E141),'Cover Page'!$D$32/1000000*E141/'FX rate'!$C$21,"")</f>
        <v/>
      </c>
      <c r="BL141" s="1504" t="str">
        <f>IF(ISNUMBER(F141),'Cover Page'!$D$32/1000000*F141/'FX rate'!$C$21,"")</f>
        <v/>
      </c>
      <c r="BM141" s="1503" t="str">
        <f>IF(ISNUMBER(G141),'Cover Page'!$D$32/1000000*G141/'FX rate'!$C$21,"")</f>
        <v/>
      </c>
      <c r="BN141" s="1262" t="str">
        <f>IF(ISNUMBER(H141),'Cover Page'!$D$32/1000000*H141/'FX rate'!$C$21,"")</f>
        <v/>
      </c>
      <c r="BO141" s="1504" t="str">
        <f>IF(ISNUMBER(I141),'Cover Page'!$D$32/1000000*I141/'FX rate'!$C$21,"")</f>
        <v/>
      </c>
      <c r="BP141" s="1503" t="str">
        <f>IF(ISNUMBER(J141),'Cover Page'!$D$32/1000000*J141/'FX rate'!$C$21,"")</f>
        <v/>
      </c>
      <c r="BQ141" s="1262" t="str">
        <f>IF(ISNUMBER(K141),'Cover Page'!$D$32/1000000*K141/'FX rate'!$C$21,"")</f>
        <v/>
      </c>
      <c r="BR141" s="1504" t="str">
        <f>IF(ISNUMBER(L141),'Cover Page'!$D$32/1000000*L141/'FX rate'!$C$21,"")</f>
        <v/>
      </c>
      <c r="BS141" s="1503" t="str">
        <f>IF(ISNUMBER(M141),'Cover Page'!$D$32/1000000*M141/'FX rate'!$C$21,"")</f>
        <v/>
      </c>
      <c r="BT141" s="1262" t="str">
        <f>IF(ISNUMBER(N141),'Cover Page'!$D$32/1000000*N141/'FX rate'!$C$21,"")</f>
        <v/>
      </c>
      <c r="BU141" s="1504" t="str">
        <f>IF(ISNUMBER(O141),'Cover Page'!$D$32/1000000*O141/'FX rate'!$C$21,"")</f>
        <v/>
      </c>
      <c r="BV141" s="1503" t="str">
        <f>IF(ISNUMBER(P141),'Cover Page'!$D$32/1000000*P141/'FX rate'!$C$21,"")</f>
        <v/>
      </c>
      <c r="BW141" s="1262" t="str">
        <f>IF(ISNUMBER(Q141),'Cover Page'!$D$32/1000000*Q141/'FX rate'!$C$21,"")</f>
        <v/>
      </c>
      <c r="BX141" s="1504" t="str">
        <f>IF(ISNUMBER(R141),'Cover Page'!$D$32/1000000*R141/'FX rate'!$C$21,"")</f>
        <v/>
      </c>
      <c r="BY141" s="1503" t="str">
        <f>IF(ISNUMBER(S141),'Cover Page'!$D$32/1000000*S141/'FX rate'!$C$21,"")</f>
        <v/>
      </c>
      <c r="BZ141" s="1500" t="str">
        <f>IF(ISNUMBER(T141),'Cover Page'!$D$32/1000000*T141/'FX rate'!$C$21,"")</f>
        <v/>
      </c>
      <c r="CA141" s="1502">
        <f>IF(ISNUMBER(U141),'Cover Page'!$D$32/1000000*U141/'FX rate'!$C$21,"")</f>
        <v>0</v>
      </c>
      <c r="CB141" s="1501">
        <f>IF(ISNUMBER(V141),'Cover Page'!$D$32/1000000*V141/'FX rate'!$C$21,"")</f>
        <v>0</v>
      </c>
      <c r="CC141" s="1498">
        <f>IF(ISNUMBER(W141),'Cover Page'!$D$32/1000000*W141/'FX rate'!$C$21,"")</f>
        <v>0</v>
      </c>
    </row>
    <row r="142" spans="1:81" s="2" customFormat="1" ht="14.25" x14ac:dyDescent="0.2">
      <c r="A142" s="6"/>
      <c r="B142" s="103">
        <v>2010</v>
      </c>
      <c r="C142" s="229"/>
      <c r="D142" s="155"/>
      <c r="E142" s="154"/>
      <c r="F142" s="225"/>
      <c r="G142" s="155"/>
      <c r="H142" s="154"/>
      <c r="I142" s="225"/>
      <c r="J142" s="155"/>
      <c r="K142" s="154"/>
      <c r="L142" s="225"/>
      <c r="M142" s="155"/>
      <c r="N142" s="154"/>
      <c r="O142" s="225"/>
      <c r="P142" s="155"/>
      <c r="Q142" s="154"/>
      <c r="R142" s="225"/>
      <c r="S142" s="155"/>
      <c r="T142" s="155"/>
      <c r="U142" s="720">
        <f t="shared" si="17"/>
        <v>0</v>
      </c>
      <c r="V142" s="729">
        <f t="shared" si="18"/>
        <v>0</v>
      </c>
      <c r="W142" s="706">
        <f t="shared" si="19"/>
        <v>0</v>
      </c>
      <c r="AE142" s="1106">
        <v>2010</v>
      </c>
      <c r="AF142" s="1207" t="str">
        <f>IF(ISNUMBER(C142),'Cover Page'!$D$32/1000000*'4 classification'!C142/'FX rate'!$C15,"")</f>
        <v/>
      </c>
      <c r="AG142" s="1521" t="str">
        <f>IF(ISNUMBER(D142),'Cover Page'!$D$32/1000000*'4 classification'!D142/'FX rate'!$C15,"")</f>
        <v/>
      </c>
      <c r="AH142" s="1208" t="str">
        <f>IF(ISNUMBER(E142),'Cover Page'!$D$32/1000000*'4 classification'!E142/'FX rate'!$C15,"")</f>
        <v/>
      </c>
      <c r="AI142" s="1522" t="str">
        <f>IF(ISNUMBER(F142),'Cover Page'!$D$32/1000000*'4 classification'!F142/'FX rate'!$C15,"")</f>
        <v/>
      </c>
      <c r="AJ142" s="1521" t="str">
        <f>IF(ISNUMBER(G142),'Cover Page'!$D$32/1000000*'4 classification'!G142/'FX rate'!$C15,"")</f>
        <v/>
      </c>
      <c r="AK142" s="1208" t="str">
        <f>IF(ISNUMBER(H142),'Cover Page'!$D$32/1000000*'4 classification'!H142/'FX rate'!$C15,"")</f>
        <v/>
      </c>
      <c r="AL142" s="1522" t="str">
        <f>IF(ISNUMBER(I142),'Cover Page'!$D$32/1000000*'4 classification'!I142/'FX rate'!$C15,"")</f>
        <v/>
      </c>
      <c r="AM142" s="1521" t="str">
        <f>IF(ISNUMBER(J142),'Cover Page'!$D$32/1000000*'4 classification'!J142/'FX rate'!$C15,"")</f>
        <v/>
      </c>
      <c r="AN142" s="1208" t="str">
        <f>IF(ISNUMBER(K142),'Cover Page'!$D$32/1000000*'4 classification'!K142/'FX rate'!$C15,"")</f>
        <v/>
      </c>
      <c r="AO142" s="1522" t="str">
        <f>IF(ISNUMBER(L142),'Cover Page'!$D$32/1000000*'4 classification'!L142/'FX rate'!$C15,"")</f>
        <v/>
      </c>
      <c r="AP142" s="1521" t="str">
        <f>IF(ISNUMBER(M142),'Cover Page'!$D$32/1000000*'4 classification'!M142/'FX rate'!$C15,"")</f>
        <v/>
      </c>
      <c r="AQ142" s="1208" t="str">
        <f>IF(ISNUMBER(N142),'Cover Page'!$D$32/1000000*'4 classification'!N142/'FX rate'!$C15,"")</f>
        <v/>
      </c>
      <c r="AR142" s="1522" t="str">
        <f>IF(ISNUMBER(O142),'Cover Page'!$D$32/1000000*'4 classification'!O142/'FX rate'!$C15,"")</f>
        <v/>
      </c>
      <c r="AS142" s="1521" t="str">
        <f>IF(ISNUMBER(P142),'Cover Page'!$D$32/1000000*'4 classification'!P142/'FX rate'!$C15,"")</f>
        <v/>
      </c>
      <c r="AT142" s="1208" t="str">
        <f>IF(ISNUMBER(Q142),'Cover Page'!$D$32/1000000*'4 classification'!Q142/'FX rate'!$C15,"")</f>
        <v/>
      </c>
      <c r="AU142" s="1522" t="str">
        <f>IF(ISNUMBER(R142),'Cover Page'!$D$32/1000000*'4 classification'!R142/'FX rate'!$C15,"")</f>
        <v/>
      </c>
      <c r="AV142" s="1521" t="str">
        <f>IF(ISNUMBER(S142),'Cover Page'!$D$32/1000000*'4 classification'!S142/'FX rate'!$C15,"")</f>
        <v/>
      </c>
      <c r="AW142" s="1521" t="str">
        <f>IF(ISNUMBER(T142),'Cover Page'!$D$32/1000000*'4 classification'!T142/'FX rate'!$C15,"")</f>
        <v/>
      </c>
      <c r="AX142" s="1207">
        <f>IF(ISNUMBER(U142),'Cover Page'!$D$32/1000000*'4 classification'!U142/'FX rate'!$C15,"")</f>
        <v>0</v>
      </c>
      <c r="AY142" s="1519">
        <f>IF(ISNUMBER(V142),'Cover Page'!$D$32/1000000*'4 classification'!V142/'FX rate'!$C15,"")</f>
        <v>0</v>
      </c>
      <c r="AZ142" s="1206">
        <f>IF(ISNUMBER(W142),'Cover Page'!$D$32/1000000*'4 classification'!W142/'FX rate'!$C15,"")</f>
        <v>0</v>
      </c>
      <c r="BH142" s="1180">
        <v>2010</v>
      </c>
      <c r="BI142" s="1261" t="str">
        <f>IF(ISNUMBER(C142),'Cover Page'!$D$32/1000000*C142/'FX rate'!$C$21,"")</f>
        <v/>
      </c>
      <c r="BJ142" s="1503" t="str">
        <f>IF(ISNUMBER(D142),'Cover Page'!$D$32/1000000*D142/'FX rate'!$C$21,"")</f>
        <v/>
      </c>
      <c r="BK142" s="1262" t="str">
        <f>IF(ISNUMBER(E142),'Cover Page'!$D$32/1000000*E142/'FX rate'!$C$21,"")</f>
        <v/>
      </c>
      <c r="BL142" s="1504" t="str">
        <f>IF(ISNUMBER(F142),'Cover Page'!$D$32/1000000*F142/'FX rate'!$C$21,"")</f>
        <v/>
      </c>
      <c r="BM142" s="1503" t="str">
        <f>IF(ISNUMBER(G142),'Cover Page'!$D$32/1000000*G142/'FX rate'!$C$21,"")</f>
        <v/>
      </c>
      <c r="BN142" s="1262" t="str">
        <f>IF(ISNUMBER(H142),'Cover Page'!$D$32/1000000*H142/'FX rate'!$C$21,"")</f>
        <v/>
      </c>
      <c r="BO142" s="1504" t="str">
        <f>IF(ISNUMBER(I142),'Cover Page'!$D$32/1000000*I142/'FX rate'!$C$21,"")</f>
        <v/>
      </c>
      <c r="BP142" s="1503" t="str">
        <f>IF(ISNUMBER(J142),'Cover Page'!$D$32/1000000*J142/'FX rate'!$C$21,"")</f>
        <v/>
      </c>
      <c r="BQ142" s="1262" t="str">
        <f>IF(ISNUMBER(K142),'Cover Page'!$D$32/1000000*K142/'FX rate'!$C$21,"")</f>
        <v/>
      </c>
      <c r="BR142" s="1504" t="str">
        <f>IF(ISNUMBER(L142),'Cover Page'!$D$32/1000000*L142/'FX rate'!$C$21,"")</f>
        <v/>
      </c>
      <c r="BS142" s="1503" t="str">
        <f>IF(ISNUMBER(M142),'Cover Page'!$D$32/1000000*M142/'FX rate'!$C$21,"")</f>
        <v/>
      </c>
      <c r="BT142" s="1262" t="str">
        <f>IF(ISNUMBER(N142),'Cover Page'!$D$32/1000000*N142/'FX rate'!$C$21,"")</f>
        <v/>
      </c>
      <c r="BU142" s="1504" t="str">
        <f>IF(ISNUMBER(O142),'Cover Page'!$D$32/1000000*O142/'FX rate'!$C$21,"")</f>
        <v/>
      </c>
      <c r="BV142" s="1503" t="str">
        <f>IF(ISNUMBER(P142),'Cover Page'!$D$32/1000000*P142/'FX rate'!$C$21,"")</f>
        <v/>
      </c>
      <c r="BW142" s="1262" t="str">
        <f>IF(ISNUMBER(Q142),'Cover Page'!$D$32/1000000*Q142/'FX rate'!$C$21,"")</f>
        <v/>
      </c>
      <c r="BX142" s="1504" t="str">
        <f>IF(ISNUMBER(R142),'Cover Page'!$D$32/1000000*R142/'FX rate'!$C$21,"")</f>
        <v/>
      </c>
      <c r="BY142" s="1503" t="str">
        <f>IF(ISNUMBER(S142),'Cover Page'!$D$32/1000000*S142/'FX rate'!$C$21,"")</f>
        <v/>
      </c>
      <c r="BZ142" s="1500" t="str">
        <f>IF(ISNUMBER(T142),'Cover Page'!$D$32/1000000*T142/'FX rate'!$C$21,"")</f>
        <v/>
      </c>
      <c r="CA142" s="1502">
        <f>IF(ISNUMBER(U142),'Cover Page'!$D$32/1000000*U142/'FX rate'!$C$21,"")</f>
        <v>0</v>
      </c>
      <c r="CB142" s="1501">
        <f>IF(ISNUMBER(V142),'Cover Page'!$D$32/1000000*V142/'FX rate'!$C$21,"")</f>
        <v>0</v>
      </c>
      <c r="CC142" s="1498">
        <f>IF(ISNUMBER(W142),'Cover Page'!$D$32/1000000*W142/'FX rate'!$C$21,"")</f>
        <v>0</v>
      </c>
    </row>
    <row r="143" spans="1:81" s="2" customFormat="1" ht="14.25" x14ac:dyDescent="0.2">
      <c r="A143" s="6"/>
      <c r="B143" s="103">
        <v>2011</v>
      </c>
      <c r="C143" s="229"/>
      <c r="D143" s="155"/>
      <c r="E143" s="154"/>
      <c r="F143" s="225"/>
      <c r="G143" s="155"/>
      <c r="H143" s="154"/>
      <c r="I143" s="225"/>
      <c r="J143" s="155"/>
      <c r="K143" s="154"/>
      <c r="L143" s="225"/>
      <c r="M143" s="155"/>
      <c r="N143" s="154"/>
      <c r="O143" s="225"/>
      <c r="P143" s="155"/>
      <c r="Q143" s="154"/>
      <c r="R143" s="225"/>
      <c r="S143" s="155"/>
      <c r="T143" s="155"/>
      <c r="U143" s="720">
        <f t="shared" si="17"/>
        <v>0</v>
      </c>
      <c r="V143" s="729">
        <f t="shared" si="18"/>
        <v>0</v>
      </c>
      <c r="W143" s="706">
        <f t="shared" si="19"/>
        <v>0</v>
      </c>
      <c r="AE143" s="1106">
        <v>2011</v>
      </c>
      <c r="AF143" s="1207" t="str">
        <f>IF(ISNUMBER(C143),'Cover Page'!$D$32/1000000*'4 classification'!C143/'FX rate'!$C16,"")</f>
        <v/>
      </c>
      <c r="AG143" s="1521" t="str">
        <f>IF(ISNUMBER(D143),'Cover Page'!$D$32/1000000*'4 classification'!D143/'FX rate'!$C16,"")</f>
        <v/>
      </c>
      <c r="AH143" s="1208" t="str">
        <f>IF(ISNUMBER(E143),'Cover Page'!$D$32/1000000*'4 classification'!E143/'FX rate'!$C16,"")</f>
        <v/>
      </c>
      <c r="AI143" s="1522" t="str">
        <f>IF(ISNUMBER(F143),'Cover Page'!$D$32/1000000*'4 classification'!F143/'FX rate'!$C16,"")</f>
        <v/>
      </c>
      <c r="AJ143" s="1521" t="str">
        <f>IF(ISNUMBER(G143),'Cover Page'!$D$32/1000000*'4 classification'!G143/'FX rate'!$C16,"")</f>
        <v/>
      </c>
      <c r="AK143" s="1208" t="str">
        <f>IF(ISNUMBER(H143),'Cover Page'!$D$32/1000000*'4 classification'!H143/'FX rate'!$C16,"")</f>
        <v/>
      </c>
      <c r="AL143" s="1522" t="str">
        <f>IF(ISNUMBER(I143),'Cover Page'!$D$32/1000000*'4 classification'!I143/'FX rate'!$C16,"")</f>
        <v/>
      </c>
      <c r="AM143" s="1521" t="str">
        <f>IF(ISNUMBER(J143),'Cover Page'!$D$32/1000000*'4 classification'!J143/'FX rate'!$C16,"")</f>
        <v/>
      </c>
      <c r="AN143" s="1208" t="str">
        <f>IF(ISNUMBER(K143),'Cover Page'!$D$32/1000000*'4 classification'!K143/'FX rate'!$C16,"")</f>
        <v/>
      </c>
      <c r="AO143" s="1522" t="str">
        <f>IF(ISNUMBER(L143),'Cover Page'!$D$32/1000000*'4 classification'!L143/'FX rate'!$C16,"")</f>
        <v/>
      </c>
      <c r="AP143" s="1521" t="str">
        <f>IF(ISNUMBER(M143),'Cover Page'!$D$32/1000000*'4 classification'!M143/'FX rate'!$C16,"")</f>
        <v/>
      </c>
      <c r="AQ143" s="1208" t="str">
        <f>IF(ISNUMBER(N143),'Cover Page'!$D$32/1000000*'4 classification'!N143/'FX rate'!$C16,"")</f>
        <v/>
      </c>
      <c r="AR143" s="1522" t="str">
        <f>IF(ISNUMBER(O143),'Cover Page'!$D$32/1000000*'4 classification'!O143/'FX rate'!$C16,"")</f>
        <v/>
      </c>
      <c r="AS143" s="1521" t="str">
        <f>IF(ISNUMBER(P143),'Cover Page'!$D$32/1000000*'4 classification'!P143/'FX rate'!$C16,"")</f>
        <v/>
      </c>
      <c r="AT143" s="1208" t="str">
        <f>IF(ISNUMBER(Q143),'Cover Page'!$D$32/1000000*'4 classification'!Q143/'FX rate'!$C16,"")</f>
        <v/>
      </c>
      <c r="AU143" s="1522" t="str">
        <f>IF(ISNUMBER(R143),'Cover Page'!$D$32/1000000*'4 classification'!R143/'FX rate'!$C16,"")</f>
        <v/>
      </c>
      <c r="AV143" s="1521" t="str">
        <f>IF(ISNUMBER(S143),'Cover Page'!$D$32/1000000*'4 classification'!S143/'FX rate'!$C16,"")</f>
        <v/>
      </c>
      <c r="AW143" s="1521" t="str">
        <f>IF(ISNUMBER(T143),'Cover Page'!$D$32/1000000*'4 classification'!T143/'FX rate'!$C16,"")</f>
        <v/>
      </c>
      <c r="AX143" s="1207">
        <f>IF(ISNUMBER(U143),'Cover Page'!$D$32/1000000*'4 classification'!U143/'FX rate'!$C16,"")</f>
        <v>0</v>
      </c>
      <c r="AY143" s="1519">
        <f>IF(ISNUMBER(V143),'Cover Page'!$D$32/1000000*'4 classification'!V143/'FX rate'!$C16,"")</f>
        <v>0</v>
      </c>
      <c r="AZ143" s="1206">
        <f>IF(ISNUMBER(W143),'Cover Page'!$D$32/1000000*'4 classification'!W143/'FX rate'!$C16,"")</f>
        <v>0</v>
      </c>
      <c r="BH143" s="1180">
        <v>2011</v>
      </c>
      <c r="BI143" s="1261" t="str">
        <f>IF(ISNUMBER(C143),'Cover Page'!$D$32/1000000*C143/'FX rate'!$C$21,"")</f>
        <v/>
      </c>
      <c r="BJ143" s="1503" t="str">
        <f>IF(ISNUMBER(D143),'Cover Page'!$D$32/1000000*D143/'FX rate'!$C$21,"")</f>
        <v/>
      </c>
      <c r="BK143" s="1262" t="str">
        <f>IF(ISNUMBER(E143),'Cover Page'!$D$32/1000000*E143/'FX rate'!$C$21,"")</f>
        <v/>
      </c>
      <c r="BL143" s="1504" t="str">
        <f>IF(ISNUMBER(F143),'Cover Page'!$D$32/1000000*F143/'FX rate'!$C$21,"")</f>
        <v/>
      </c>
      <c r="BM143" s="1503" t="str">
        <f>IF(ISNUMBER(G143),'Cover Page'!$D$32/1000000*G143/'FX rate'!$C$21,"")</f>
        <v/>
      </c>
      <c r="BN143" s="1262" t="str">
        <f>IF(ISNUMBER(H143),'Cover Page'!$D$32/1000000*H143/'FX rate'!$C$21,"")</f>
        <v/>
      </c>
      <c r="BO143" s="1504" t="str">
        <f>IF(ISNUMBER(I143),'Cover Page'!$D$32/1000000*I143/'FX rate'!$C$21,"")</f>
        <v/>
      </c>
      <c r="BP143" s="1503" t="str">
        <f>IF(ISNUMBER(J143),'Cover Page'!$D$32/1000000*J143/'FX rate'!$C$21,"")</f>
        <v/>
      </c>
      <c r="BQ143" s="1262" t="str">
        <f>IF(ISNUMBER(K143),'Cover Page'!$D$32/1000000*K143/'FX rate'!$C$21,"")</f>
        <v/>
      </c>
      <c r="BR143" s="1504" t="str">
        <f>IF(ISNUMBER(L143),'Cover Page'!$D$32/1000000*L143/'FX rate'!$C$21,"")</f>
        <v/>
      </c>
      <c r="BS143" s="1503" t="str">
        <f>IF(ISNUMBER(M143),'Cover Page'!$D$32/1000000*M143/'FX rate'!$C$21,"")</f>
        <v/>
      </c>
      <c r="BT143" s="1262" t="str">
        <f>IF(ISNUMBER(N143),'Cover Page'!$D$32/1000000*N143/'FX rate'!$C$21,"")</f>
        <v/>
      </c>
      <c r="BU143" s="1504" t="str">
        <f>IF(ISNUMBER(O143),'Cover Page'!$D$32/1000000*O143/'FX rate'!$C$21,"")</f>
        <v/>
      </c>
      <c r="BV143" s="1503" t="str">
        <f>IF(ISNUMBER(P143),'Cover Page'!$D$32/1000000*P143/'FX rate'!$C$21,"")</f>
        <v/>
      </c>
      <c r="BW143" s="1262" t="str">
        <f>IF(ISNUMBER(Q143),'Cover Page'!$D$32/1000000*Q143/'FX rate'!$C$21,"")</f>
        <v/>
      </c>
      <c r="BX143" s="1504" t="str">
        <f>IF(ISNUMBER(R143),'Cover Page'!$D$32/1000000*R143/'FX rate'!$C$21,"")</f>
        <v/>
      </c>
      <c r="BY143" s="1503" t="str">
        <f>IF(ISNUMBER(S143),'Cover Page'!$D$32/1000000*S143/'FX rate'!$C$21,"")</f>
        <v/>
      </c>
      <c r="BZ143" s="1500" t="str">
        <f>IF(ISNUMBER(T143),'Cover Page'!$D$32/1000000*T143/'FX rate'!$C$21,"")</f>
        <v/>
      </c>
      <c r="CA143" s="1502">
        <f>IF(ISNUMBER(U143),'Cover Page'!$D$32/1000000*U143/'FX rate'!$C$21,"")</f>
        <v>0</v>
      </c>
      <c r="CB143" s="1501">
        <f>IF(ISNUMBER(V143),'Cover Page'!$D$32/1000000*V143/'FX rate'!$C$21,"")</f>
        <v>0</v>
      </c>
      <c r="CC143" s="1498">
        <f>IF(ISNUMBER(W143),'Cover Page'!$D$32/1000000*W143/'FX rate'!$C$21,"")</f>
        <v>0</v>
      </c>
    </row>
    <row r="144" spans="1:81" s="2" customFormat="1" ht="14.25" x14ac:dyDescent="0.2">
      <c r="A144" s="6"/>
      <c r="B144" s="103">
        <v>2012</v>
      </c>
      <c r="C144" s="229"/>
      <c r="D144" s="155"/>
      <c r="E144" s="154"/>
      <c r="F144" s="225"/>
      <c r="G144" s="155"/>
      <c r="H144" s="154"/>
      <c r="I144" s="225"/>
      <c r="J144" s="155"/>
      <c r="K144" s="154"/>
      <c r="L144" s="225"/>
      <c r="M144" s="155"/>
      <c r="N144" s="154"/>
      <c r="O144" s="225"/>
      <c r="P144" s="155"/>
      <c r="Q144" s="154"/>
      <c r="R144" s="225"/>
      <c r="S144" s="155"/>
      <c r="T144" s="155"/>
      <c r="U144" s="720">
        <f t="shared" si="17"/>
        <v>0</v>
      </c>
      <c r="V144" s="729">
        <f t="shared" si="18"/>
        <v>0</v>
      </c>
      <c r="W144" s="706">
        <f t="shared" si="19"/>
        <v>0</v>
      </c>
      <c r="AE144" s="1106">
        <v>2012</v>
      </c>
      <c r="AF144" s="1207" t="str">
        <f>IF(ISNUMBER(C144),'Cover Page'!$D$32/1000000*'4 classification'!C144/'FX rate'!$C17,"")</f>
        <v/>
      </c>
      <c r="AG144" s="1521" t="str">
        <f>IF(ISNUMBER(D144),'Cover Page'!$D$32/1000000*'4 classification'!D144/'FX rate'!$C17,"")</f>
        <v/>
      </c>
      <c r="AH144" s="1208" t="str">
        <f>IF(ISNUMBER(E144),'Cover Page'!$D$32/1000000*'4 classification'!E144/'FX rate'!$C17,"")</f>
        <v/>
      </c>
      <c r="AI144" s="1522" t="str">
        <f>IF(ISNUMBER(F144),'Cover Page'!$D$32/1000000*'4 classification'!F144/'FX rate'!$C17,"")</f>
        <v/>
      </c>
      <c r="AJ144" s="1521" t="str">
        <f>IF(ISNUMBER(G144),'Cover Page'!$D$32/1000000*'4 classification'!G144/'FX rate'!$C17,"")</f>
        <v/>
      </c>
      <c r="AK144" s="1208" t="str">
        <f>IF(ISNUMBER(H144),'Cover Page'!$D$32/1000000*'4 classification'!H144/'FX rate'!$C17,"")</f>
        <v/>
      </c>
      <c r="AL144" s="1522" t="str">
        <f>IF(ISNUMBER(I144),'Cover Page'!$D$32/1000000*'4 classification'!I144/'FX rate'!$C17,"")</f>
        <v/>
      </c>
      <c r="AM144" s="1521" t="str">
        <f>IF(ISNUMBER(J144),'Cover Page'!$D$32/1000000*'4 classification'!J144/'FX rate'!$C17,"")</f>
        <v/>
      </c>
      <c r="AN144" s="1208" t="str">
        <f>IF(ISNUMBER(K144),'Cover Page'!$D$32/1000000*'4 classification'!K144/'FX rate'!$C17,"")</f>
        <v/>
      </c>
      <c r="AO144" s="1522" t="str">
        <f>IF(ISNUMBER(L144),'Cover Page'!$D$32/1000000*'4 classification'!L144/'FX rate'!$C17,"")</f>
        <v/>
      </c>
      <c r="AP144" s="1521" t="str">
        <f>IF(ISNUMBER(M144),'Cover Page'!$D$32/1000000*'4 classification'!M144/'FX rate'!$C17,"")</f>
        <v/>
      </c>
      <c r="AQ144" s="1208" t="str">
        <f>IF(ISNUMBER(N144),'Cover Page'!$D$32/1000000*'4 classification'!N144/'FX rate'!$C17,"")</f>
        <v/>
      </c>
      <c r="AR144" s="1522" t="str">
        <f>IF(ISNUMBER(O144),'Cover Page'!$D$32/1000000*'4 classification'!O144/'FX rate'!$C17,"")</f>
        <v/>
      </c>
      <c r="AS144" s="1521" t="str">
        <f>IF(ISNUMBER(P144),'Cover Page'!$D$32/1000000*'4 classification'!P144/'FX rate'!$C17,"")</f>
        <v/>
      </c>
      <c r="AT144" s="1208" t="str">
        <f>IF(ISNUMBER(Q144),'Cover Page'!$D$32/1000000*'4 classification'!Q144/'FX rate'!$C17,"")</f>
        <v/>
      </c>
      <c r="AU144" s="1522" t="str">
        <f>IF(ISNUMBER(R144),'Cover Page'!$D$32/1000000*'4 classification'!R144/'FX rate'!$C17,"")</f>
        <v/>
      </c>
      <c r="AV144" s="1521" t="str">
        <f>IF(ISNUMBER(S144),'Cover Page'!$D$32/1000000*'4 classification'!S144/'FX rate'!$C17,"")</f>
        <v/>
      </c>
      <c r="AW144" s="1521" t="str">
        <f>IF(ISNUMBER(T144),'Cover Page'!$D$32/1000000*'4 classification'!T144/'FX rate'!$C17,"")</f>
        <v/>
      </c>
      <c r="AX144" s="1207">
        <f>IF(ISNUMBER(U144),'Cover Page'!$D$32/1000000*'4 classification'!U144/'FX rate'!$C17,"")</f>
        <v>0</v>
      </c>
      <c r="AY144" s="1519">
        <f>IF(ISNUMBER(V144),'Cover Page'!$D$32/1000000*'4 classification'!V144/'FX rate'!$C17,"")</f>
        <v>0</v>
      </c>
      <c r="AZ144" s="1206">
        <f>IF(ISNUMBER(W144),'Cover Page'!$D$32/1000000*'4 classification'!W144/'FX rate'!$C17,"")</f>
        <v>0</v>
      </c>
      <c r="BH144" s="1180">
        <v>2012</v>
      </c>
      <c r="BI144" s="1261" t="str">
        <f>IF(ISNUMBER(C144),'Cover Page'!$D$32/1000000*C144/'FX rate'!$C$21,"")</f>
        <v/>
      </c>
      <c r="BJ144" s="1503" t="str">
        <f>IF(ISNUMBER(D144),'Cover Page'!$D$32/1000000*D144/'FX rate'!$C$21,"")</f>
        <v/>
      </c>
      <c r="BK144" s="1262" t="str">
        <f>IF(ISNUMBER(E144),'Cover Page'!$D$32/1000000*E144/'FX rate'!$C$21,"")</f>
        <v/>
      </c>
      <c r="BL144" s="1504" t="str">
        <f>IF(ISNUMBER(F144),'Cover Page'!$D$32/1000000*F144/'FX rate'!$C$21,"")</f>
        <v/>
      </c>
      <c r="BM144" s="1503" t="str">
        <f>IF(ISNUMBER(G144),'Cover Page'!$D$32/1000000*G144/'FX rate'!$C$21,"")</f>
        <v/>
      </c>
      <c r="BN144" s="1262" t="str">
        <f>IF(ISNUMBER(H144),'Cover Page'!$D$32/1000000*H144/'FX rate'!$C$21,"")</f>
        <v/>
      </c>
      <c r="BO144" s="1504" t="str">
        <f>IF(ISNUMBER(I144),'Cover Page'!$D$32/1000000*I144/'FX rate'!$C$21,"")</f>
        <v/>
      </c>
      <c r="BP144" s="1503" t="str">
        <f>IF(ISNUMBER(J144),'Cover Page'!$D$32/1000000*J144/'FX rate'!$C$21,"")</f>
        <v/>
      </c>
      <c r="BQ144" s="1262" t="str">
        <f>IF(ISNUMBER(K144),'Cover Page'!$D$32/1000000*K144/'FX rate'!$C$21,"")</f>
        <v/>
      </c>
      <c r="BR144" s="1504" t="str">
        <f>IF(ISNUMBER(L144),'Cover Page'!$D$32/1000000*L144/'FX rate'!$C$21,"")</f>
        <v/>
      </c>
      <c r="BS144" s="1503" t="str">
        <f>IF(ISNUMBER(M144),'Cover Page'!$D$32/1000000*M144/'FX rate'!$C$21,"")</f>
        <v/>
      </c>
      <c r="BT144" s="1262" t="str">
        <f>IF(ISNUMBER(N144),'Cover Page'!$D$32/1000000*N144/'FX rate'!$C$21,"")</f>
        <v/>
      </c>
      <c r="BU144" s="1504" t="str">
        <f>IF(ISNUMBER(O144),'Cover Page'!$D$32/1000000*O144/'FX rate'!$C$21,"")</f>
        <v/>
      </c>
      <c r="BV144" s="1503" t="str">
        <f>IF(ISNUMBER(P144),'Cover Page'!$D$32/1000000*P144/'FX rate'!$C$21,"")</f>
        <v/>
      </c>
      <c r="BW144" s="1262" t="str">
        <f>IF(ISNUMBER(Q144),'Cover Page'!$D$32/1000000*Q144/'FX rate'!$C$21,"")</f>
        <v/>
      </c>
      <c r="BX144" s="1504" t="str">
        <f>IF(ISNUMBER(R144),'Cover Page'!$D$32/1000000*R144/'FX rate'!$C$21,"")</f>
        <v/>
      </c>
      <c r="BY144" s="1503" t="str">
        <f>IF(ISNUMBER(S144),'Cover Page'!$D$32/1000000*S144/'FX rate'!$C$21,"")</f>
        <v/>
      </c>
      <c r="BZ144" s="1500" t="str">
        <f>IF(ISNUMBER(T144),'Cover Page'!$D$32/1000000*T144/'FX rate'!$C$21,"")</f>
        <v/>
      </c>
      <c r="CA144" s="1502">
        <f>IF(ISNUMBER(U144),'Cover Page'!$D$32/1000000*U144/'FX rate'!$C$21,"")</f>
        <v>0</v>
      </c>
      <c r="CB144" s="1501">
        <f>IF(ISNUMBER(V144),'Cover Page'!$D$32/1000000*V144/'FX rate'!$C$21,"")</f>
        <v>0</v>
      </c>
      <c r="CC144" s="1498">
        <f>IF(ISNUMBER(W144),'Cover Page'!$D$32/1000000*W144/'FX rate'!$C$21,"")</f>
        <v>0</v>
      </c>
    </row>
    <row r="145" spans="1:81" s="2" customFormat="1" ht="14.25" x14ac:dyDescent="0.2">
      <c r="A145" s="6"/>
      <c r="B145" s="103">
        <v>2013</v>
      </c>
      <c r="C145" s="229"/>
      <c r="D145" s="155"/>
      <c r="E145" s="154"/>
      <c r="F145" s="225"/>
      <c r="G145" s="155"/>
      <c r="H145" s="154"/>
      <c r="I145" s="225"/>
      <c r="J145" s="155"/>
      <c r="K145" s="154"/>
      <c r="L145" s="225"/>
      <c r="M145" s="155"/>
      <c r="N145" s="154"/>
      <c r="O145" s="225"/>
      <c r="P145" s="155"/>
      <c r="Q145" s="154"/>
      <c r="R145" s="225"/>
      <c r="S145" s="155"/>
      <c r="T145" s="155"/>
      <c r="U145" s="720">
        <f t="shared" si="17"/>
        <v>0</v>
      </c>
      <c r="V145" s="729">
        <f t="shared" si="18"/>
        <v>0</v>
      </c>
      <c r="W145" s="706">
        <f t="shared" si="19"/>
        <v>0</v>
      </c>
      <c r="AE145" s="1106">
        <v>2013</v>
      </c>
      <c r="AF145" s="1207" t="str">
        <f>IF(ISNUMBER(C145),'Cover Page'!$D$32/1000000*'4 classification'!C145/'FX rate'!$C18,"")</f>
        <v/>
      </c>
      <c r="AG145" s="1521" t="str">
        <f>IF(ISNUMBER(D145),'Cover Page'!$D$32/1000000*'4 classification'!D145/'FX rate'!$C18,"")</f>
        <v/>
      </c>
      <c r="AH145" s="1208" t="str">
        <f>IF(ISNUMBER(E145),'Cover Page'!$D$32/1000000*'4 classification'!E145/'FX rate'!$C18,"")</f>
        <v/>
      </c>
      <c r="AI145" s="1522" t="str">
        <f>IF(ISNUMBER(F145),'Cover Page'!$D$32/1000000*'4 classification'!F145/'FX rate'!$C18,"")</f>
        <v/>
      </c>
      <c r="AJ145" s="1521" t="str">
        <f>IF(ISNUMBER(G145),'Cover Page'!$D$32/1000000*'4 classification'!G145/'FX rate'!$C18,"")</f>
        <v/>
      </c>
      <c r="AK145" s="1208" t="str">
        <f>IF(ISNUMBER(H145),'Cover Page'!$D$32/1000000*'4 classification'!H145/'FX rate'!$C18,"")</f>
        <v/>
      </c>
      <c r="AL145" s="1522" t="str">
        <f>IF(ISNUMBER(I145),'Cover Page'!$D$32/1000000*'4 classification'!I145/'FX rate'!$C18,"")</f>
        <v/>
      </c>
      <c r="AM145" s="1521" t="str">
        <f>IF(ISNUMBER(J145),'Cover Page'!$D$32/1000000*'4 classification'!J145/'FX rate'!$C18,"")</f>
        <v/>
      </c>
      <c r="AN145" s="1208" t="str">
        <f>IF(ISNUMBER(K145),'Cover Page'!$D$32/1000000*'4 classification'!K145/'FX rate'!$C18,"")</f>
        <v/>
      </c>
      <c r="AO145" s="1522" t="str">
        <f>IF(ISNUMBER(L145),'Cover Page'!$D$32/1000000*'4 classification'!L145/'FX rate'!$C18,"")</f>
        <v/>
      </c>
      <c r="AP145" s="1521" t="str">
        <f>IF(ISNUMBER(M145),'Cover Page'!$D$32/1000000*'4 classification'!M145/'FX rate'!$C18,"")</f>
        <v/>
      </c>
      <c r="AQ145" s="1208" t="str">
        <f>IF(ISNUMBER(N145),'Cover Page'!$D$32/1000000*'4 classification'!N145/'FX rate'!$C18,"")</f>
        <v/>
      </c>
      <c r="AR145" s="1522" t="str">
        <f>IF(ISNUMBER(O145),'Cover Page'!$D$32/1000000*'4 classification'!O145/'FX rate'!$C18,"")</f>
        <v/>
      </c>
      <c r="AS145" s="1521" t="str">
        <f>IF(ISNUMBER(P145),'Cover Page'!$D$32/1000000*'4 classification'!P145/'FX rate'!$C18,"")</f>
        <v/>
      </c>
      <c r="AT145" s="1208" t="str">
        <f>IF(ISNUMBER(Q145),'Cover Page'!$D$32/1000000*'4 classification'!Q145/'FX rate'!$C18,"")</f>
        <v/>
      </c>
      <c r="AU145" s="1522" t="str">
        <f>IF(ISNUMBER(R145),'Cover Page'!$D$32/1000000*'4 classification'!R145/'FX rate'!$C18,"")</f>
        <v/>
      </c>
      <c r="AV145" s="1521" t="str">
        <f>IF(ISNUMBER(S145),'Cover Page'!$D$32/1000000*'4 classification'!S145/'FX rate'!$C18,"")</f>
        <v/>
      </c>
      <c r="AW145" s="1521" t="str">
        <f>IF(ISNUMBER(T145),'Cover Page'!$D$32/1000000*'4 classification'!T145/'FX rate'!$C18,"")</f>
        <v/>
      </c>
      <c r="AX145" s="1207">
        <f>IF(ISNUMBER(U145),'Cover Page'!$D$32/1000000*'4 classification'!U145/'FX rate'!$C18,"")</f>
        <v>0</v>
      </c>
      <c r="AY145" s="1519">
        <f>IF(ISNUMBER(V145),'Cover Page'!$D$32/1000000*'4 classification'!V145/'FX rate'!$C18,"")</f>
        <v>0</v>
      </c>
      <c r="AZ145" s="1206">
        <f>IF(ISNUMBER(W145),'Cover Page'!$D$32/1000000*'4 classification'!W145/'FX rate'!$C18,"")</f>
        <v>0</v>
      </c>
      <c r="BH145" s="1180">
        <v>2013</v>
      </c>
      <c r="BI145" s="1261" t="str">
        <f>IF(ISNUMBER(C145),'Cover Page'!$D$32/1000000*C145/'FX rate'!$C$21,"")</f>
        <v/>
      </c>
      <c r="BJ145" s="1503" t="str">
        <f>IF(ISNUMBER(D145),'Cover Page'!$D$32/1000000*D145/'FX rate'!$C$21,"")</f>
        <v/>
      </c>
      <c r="BK145" s="1262" t="str">
        <f>IF(ISNUMBER(E145),'Cover Page'!$D$32/1000000*E145/'FX rate'!$C$21,"")</f>
        <v/>
      </c>
      <c r="BL145" s="1504" t="str">
        <f>IF(ISNUMBER(F145),'Cover Page'!$D$32/1000000*F145/'FX rate'!$C$21,"")</f>
        <v/>
      </c>
      <c r="BM145" s="1503" t="str">
        <f>IF(ISNUMBER(G145),'Cover Page'!$D$32/1000000*G145/'FX rate'!$C$21,"")</f>
        <v/>
      </c>
      <c r="BN145" s="1262" t="str">
        <f>IF(ISNUMBER(H145),'Cover Page'!$D$32/1000000*H145/'FX rate'!$C$21,"")</f>
        <v/>
      </c>
      <c r="BO145" s="1504" t="str">
        <f>IF(ISNUMBER(I145),'Cover Page'!$D$32/1000000*I145/'FX rate'!$C$21,"")</f>
        <v/>
      </c>
      <c r="BP145" s="1503" t="str">
        <f>IF(ISNUMBER(J145),'Cover Page'!$D$32/1000000*J145/'FX rate'!$C$21,"")</f>
        <v/>
      </c>
      <c r="BQ145" s="1262" t="str">
        <f>IF(ISNUMBER(K145),'Cover Page'!$D$32/1000000*K145/'FX rate'!$C$21,"")</f>
        <v/>
      </c>
      <c r="BR145" s="1504" t="str">
        <f>IF(ISNUMBER(L145),'Cover Page'!$D$32/1000000*L145/'FX rate'!$C$21,"")</f>
        <v/>
      </c>
      <c r="BS145" s="1503" t="str">
        <f>IF(ISNUMBER(M145),'Cover Page'!$D$32/1000000*M145/'FX rate'!$C$21,"")</f>
        <v/>
      </c>
      <c r="BT145" s="1262" t="str">
        <f>IF(ISNUMBER(N145),'Cover Page'!$D$32/1000000*N145/'FX rate'!$C$21,"")</f>
        <v/>
      </c>
      <c r="BU145" s="1504" t="str">
        <f>IF(ISNUMBER(O145),'Cover Page'!$D$32/1000000*O145/'FX rate'!$C$21,"")</f>
        <v/>
      </c>
      <c r="BV145" s="1503" t="str">
        <f>IF(ISNUMBER(P145),'Cover Page'!$D$32/1000000*P145/'FX rate'!$C$21,"")</f>
        <v/>
      </c>
      <c r="BW145" s="1262" t="str">
        <f>IF(ISNUMBER(Q145),'Cover Page'!$D$32/1000000*Q145/'FX rate'!$C$21,"")</f>
        <v/>
      </c>
      <c r="BX145" s="1504" t="str">
        <f>IF(ISNUMBER(R145),'Cover Page'!$D$32/1000000*R145/'FX rate'!$C$21,"")</f>
        <v/>
      </c>
      <c r="BY145" s="1503" t="str">
        <f>IF(ISNUMBER(S145),'Cover Page'!$D$32/1000000*S145/'FX rate'!$C$21,"")</f>
        <v/>
      </c>
      <c r="BZ145" s="1500" t="str">
        <f>IF(ISNUMBER(T145),'Cover Page'!$D$32/1000000*T145/'FX rate'!$C$21,"")</f>
        <v/>
      </c>
      <c r="CA145" s="1502">
        <f>IF(ISNUMBER(U145),'Cover Page'!$D$32/1000000*U145/'FX rate'!$C$21,"")</f>
        <v>0</v>
      </c>
      <c r="CB145" s="1501">
        <f>IF(ISNUMBER(V145),'Cover Page'!$D$32/1000000*V145/'FX rate'!$C$21,"")</f>
        <v>0</v>
      </c>
      <c r="CC145" s="1498">
        <f>IF(ISNUMBER(W145),'Cover Page'!$D$32/1000000*W145/'FX rate'!$C$21,"")</f>
        <v>0</v>
      </c>
    </row>
    <row r="146" spans="1:81" s="20" customFormat="1" ht="14.25" x14ac:dyDescent="0.2">
      <c r="A146" s="24"/>
      <c r="B146" s="59">
        <v>2014</v>
      </c>
      <c r="C146" s="232"/>
      <c r="D146" s="157"/>
      <c r="E146" s="156"/>
      <c r="F146" s="226"/>
      <c r="G146" s="157"/>
      <c r="H146" s="156"/>
      <c r="I146" s="226"/>
      <c r="J146" s="157"/>
      <c r="K146" s="156"/>
      <c r="L146" s="226"/>
      <c r="M146" s="157"/>
      <c r="N146" s="156"/>
      <c r="O146" s="226"/>
      <c r="P146" s="157"/>
      <c r="Q146" s="156"/>
      <c r="R146" s="226"/>
      <c r="S146" s="157"/>
      <c r="T146" s="157"/>
      <c r="U146" s="720">
        <f t="shared" si="17"/>
        <v>0</v>
      </c>
      <c r="V146" s="729">
        <f t="shared" si="18"/>
        <v>0</v>
      </c>
      <c r="W146" s="706">
        <f t="shared" si="19"/>
        <v>0</v>
      </c>
      <c r="AE146" s="1109">
        <v>2014</v>
      </c>
      <c r="AF146" s="1221" t="str">
        <f>IF(ISNUMBER(C146),'Cover Page'!$D$32/1000000*'4 classification'!C146/'FX rate'!$C19,"")</f>
        <v/>
      </c>
      <c r="AG146" s="1524" t="str">
        <f>IF(ISNUMBER(D146),'Cover Page'!$D$32/1000000*'4 classification'!D146/'FX rate'!$C19,"")</f>
        <v/>
      </c>
      <c r="AH146" s="1298" t="str">
        <f>IF(ISNUMBER(E146),'Cover Page'!$D$32/1000000*'4 classification'!E146/'FX rate'!$C19,"")</f>
        <v/>
      </c>
      <c r="AI146" s="1525" t="str">
        <f>IF(ISNUMBER(F146),'Cover Page'!$D$32/1000000*'4 classification'!F146/'FX rate'!$C19,"")</f>
        <v/>
      </c>
      <c r="AJ146" s="1524" t="str">
        <f>IF(ISNUMBER(G146),'Cover Page'!$D$32/1000000*'4 classification'!G146/'FX rate'!$C19,"")</f>
        <v/>
      </c>
      <c r="AK146" s="1298" t="str">
        <f>IF(ISNUMBER(H146),'Cover Page'!$D$32/1000000*'4 classification'!H146/'FX rate'!$C19,"")</f>
        <v/>
      </c>
      <c r="AL146" s="1525" t="str">
        <f>IF(ISNUMBER(I146),'Cover Page'!$D$32/1000000*'4 classification'!I146/'FX rate'!$C19,"")</f>
        <v/>
      </c>
      <c r="AM146" s="1524" t="str">
        <f>IF(ISNUMBER(J146),'Cover Page'!$D$32/1000000*'4 classification'!J146/'FX rate'!$C19,"")</f>
        <v/>
      </c>
      <c r="AN146" s="1298" t="str">
        <f>IF(ISNUMBER(K146),'Cover Page'!$D$32/1000000*'4 classification'!K146/'FX rate'!$C19,"")</f>
        <v/>
      </c>
      <c r="AO146" s="1525" t="str">
        <f>IF(ISNUMBER(L146),'Cover Page'!$D$32/1000000*'4 classification'!L146/'FX rate'!$C19,"")</f>
        <v/>
      </c>
      <c r="AP146" s="1524" t="str">
        <f>IF(ISNUMBER(M146),'Cover Page'!$D$32/1000000*'4 classification'!M146/'FX rate'!$C19,"")</f>
        <v/>
      </c>
      <c r="AQ146" s="1298" t="str">
        <f>IF(ISNUMBER(N146),'Cover Page'!$D$32/1000000*'4 classification'!N146/'FX rate'!$C19,"")</f>
        <v/>
      </c>
      <c r="AR146" s="1525" t="str">
        <f>IF(ISNUMBER(O146),'Cover Page'!$D$32/1000000*'4 classification'!O146/'FX rate'!$C19,"")</f>
        <v/>
      </c>
      <c r="AS146" s="1524" t="str">
        <f>IF(ISNUMBER(P146),'Cover Page'!$D$32/1000000*'4 classification'!P146/'FX rate'!$C19,"")</f>
        <v/>
      </c>
      <c r="AT146" s="1298" t="str">
        <f>IF(ISNUMBER(Q146),'Cover Page'!$D$32/1000000*'4 classification'!Q146/'FX rate'!$C19,"")</f>
        <v/>
      </c>
      <c r="AU146" s="1525" t="str">
        <f>IF(ISNUMBER(R146),'Cover Page'!$D$32/1000000*'4 classification'!R146/'FX rate'!$C19,"")</f>
        <v/>
      </c>
      <c r="AV146" s="1524" t="str">
        <f>IF(ISNUMBER(S146),'Cover Page'!$D$32/1000000*'4 classification'!S146/'FX rate'!$C19,"")</f>
        <v/>
      </c>
      <c r="AW146" s="1524" t="str">
        <f>IF(ISNUMBER(T146),'Cover Page'!$D$32/1000000*'4 classification'!T146/'FX rate'!$C19,"")</f>
        <v/>
      </c>
      <c r="AX146" s="1207">
        <f>IF(ISNUMBER(U146),'Cover Page'!$D$32/1000000*'4 classification'!U146/'FX rate'!$C19,"")</f>
        <v>0</v>
      </c>
      <c r="AY146" s="1519">
        <f>IF(ISNUMBER(V146),'Cover Page'!$D$32/1000000*'4 classification'!V146/'FX rate'!$C19,"")</f>
        <v>0</v>
      </c>
      <c r="AZ146" s="1206">
        <f>IF(ISNUMBER(W146),'Cover Page'!$D$32/1000000*'4 classification'!W146/'FX rate'!$C19,"")</f>
        <v>0</v>
      </c>
      <c r="BH146" s="1183">
        <v>2014</v>
      </c>
      <c r="BI146" s="1275" t="str">
        <f>IF(ISNUMBER(C146),'Cover Page'!$D$32/1000000*C146/'FX rate'!$C$21,"")</f>
        <v/>
      </c>
      <c r="BJ146" s="1505" t="str">
        <f>IF(ISNUMBER(D146),'Cover Page'!$D$32/1000000*D146/'FX rate'!$C$21,"")</f>
        <v/>
      </c>
      <c r="BK146" s="1276" t="str">
        <f>IF(ISNUMBER(E146),'Cover Page'!$D$32/1000000*E146/'FX rate'!$C$21,"")</f>
        <v/>
      </c>
      <c r="BL146" s="1506" t="str">
        <f>IF(ISNUMBER(F146),'Cover Page'!$D$32/1000000*F146/'FX rate'!$C$21,"")</f>
        <v/>
      </c>
      <c r="BM146" s="1505" t="str">
        <f>IF(ISNUMBER(G146),'Cover Page'!$D$32/1000000*G146/'FX rate'!$C$21,"")</f>
        <v/>
      </c>
      <c r="BN146" s="1276" t="str">
        <f>IF(ISNUMBER(H146),'Cover Page'!$D$32/1000000*H146/'FX rate'!$C$21,"")</f>
        <v/>
      </c>
      <c r="BO146" s="1506" t="str">
        <f>IF(ISNUMBER(I146),'Cover Page'!$D$32/1000000*I146/'FX rate'!$C$21,"")</f>
        <v/>
      </c>
      <c r="BP146" s="1505" t="str">
        <f>IF(ISNUMBER(J146),'Cover Page'!$D$32/1000000*J146/'FX rate'!$C$21,"")</f>
        <v/>
      </c>
      <c r="BQ146" s="1276" t="str">
        <f>IF(ISNUMBER(K146),'Cover Page'!$D$32/1000000*K146/'FX rate'!$C$21,"")</f>
        <v/>
      </c>
      <c r="BR146" s="1506" t="str">
        <f>IF(ISNUMBER(L146),'Cover Page'!$D$32/1000000*L146/'FX rate'!$C$21,"")</f>
        <v/>
      </c>
      <c r="BS146" s="1505" t="str">
        <f>IF(ISNUMBER(M146),'Cover Page'!$D$32/1000000*M146/'FX rate'!$C$21,"")</f>
        <v/>
      </c>
      <c r="BT146" s="1276" t="str">
        <f>IF(ISNUMBER(N146),'Cover Page'!$D$32/1000000*N146/'FX rate'!$C$21,"")</f>
        <v/>
      </c>
      <c r="BU146" s="1506" t="str">
        <f>IF(ISNUMBER(O146),'Cover Page'!$D$32/1000000*O146/'FX rate'!$C$21,"")</f>
        <v/>
      </c>
      <c r="BV146" s="1505" t="str">
        <f>IF(ISNUMBER(P146),'Cover Page'!$D$32/1000000*P146/'FX rate'!$C$21,"")</f>
        <v/>
      </c>
      <c r="BW146" s="1276" t="str">
        <f>IF(ISNUMBER(Q146),'Cover Page'!$D$32/1000000*Q146/'FX rate'!$C$21,"")</f>
        <v/>
      </c>
      <c r="BX146" s="1506" t="str">
        <f>IF(ISNUMBER(R146),'Cover Page'!$D$32/1000000*R146/'FX rate'!$C$21,"")</f>
        <v/>
      </c>
      <c r="BY146" s="1505" t="str">
        <f>IF(ISNUMBER(S146),'Cover Page'!$D$32/1000000*S146/'FX rate'!$C$21,"")</f>
        <v/>
      </c>
      <c r="BZ146" s="1622" t="str">
        <f>IF(ISNUMBER(T146),'Cover Page'!$D$32/1000000*T146/'FX rate'!$C$21,"")</f>
        <v/>
      </c>
      <c r="CA146" s="1502">
        <f>IF(ISNUMBER(U146),'Cover Page'!$D$32/1000000*U146/'FX rate'!$C$21,"")</f>
        <v>0</v>
      </c>
      <c r="CB146" s="1501">
        <f>IF(ISNUMBER(V146),'Cover Page'!$D$32/1000000*V146/'FX rate'!$C$21,"")</f>
        <v>0</v>
      </c>
      <c r="CC146" s="1498">
        <f>IF(ISNUMBER(W146),'Cover Page'!$D$32/1000000*W146/'FX rate'!$C$21,"")</f>
        <v>0</v>
      </c>
    </row>
    <row r="147" spans="1:81" s="20" customFormat="1" ht="14.25" x14ac:dyDescent="0.2">
      <c r="A147" s="24"/>
      <c r="B147" s="103">
        <v>2015</v>
      </c>
      <c r="C147" s="229"/>
      <c r="D147" s="155"/>
      <c r="E147" s="154"/>
      <c r="F147" s="225"/>
      <c r="G147" s="155"/>
      <c r="H147" s="154"/>
      <c r="I147" s="225"/>
      <c r="J147" s="155"/>
      <c r="K147" s="154"/>
      <c r="L147" s="225"/>
      <c r="M147" s="155"/>
      <c r="N147" s="154"/>
      <c r="O147" s="225"/>
      <c r="P147" s="155"/>
      <c r="Q147" s="154"/>
      <c r="R147" s="225"/>
      <c r="S147" s="155"/>
      <c r="T147" s="155"/>
      <c r="U147" s="721">
        <f t="shared" ref="U147:W148" si="20">C147+F147+I147+L147+O147+R147</f>
        <v>0</v>
      </c>
      <c r="V147" s="728">
        <f t="shared" si="20"/>
        <v>0</v>
      </c>
      <c r="W147" s="707">
        <f t="shared" si="20"/>
        <v>0</v>
      </c>
      <c r="AE147" s="1106">
        <v>2015</v>
      </c>
      <c r="AF147" s="1207" t="str">
        <f>IF(ISNUMBER(C147),'Cover Page'!$D$32/1000000*'4 classification'!C147/'FX rate'!$C20,"")</f>
        <v/>
      </c>
      <c r="AG147" s="1521" t="str">
        <f>IF(ISNUMBER(D147),'Cover Page'!$D$32/1000000*'4 classification'!D147/'FX rate'!$C20,"")</f>
        <v/>
      </c>
      <c r="AH147" s="1208" t="str">
        <f>IF(ISNUMBER(E147),'Cover Page'!$D$32/1000000*'4 classification'!E147/'FX rate'!$C20,"")</f>
        <v/>
      </c>
      <c r="AI147" s="1522" t="str">
        <f>IF(ISNUMBER(F147),'Cover Page'!$D$32/1000000*'4 classification'!F147/'FX rate'!$C20,"")</f>
        <v/>
      </c>
      <c r="AJ147" s="1521" t="str">
        <f>IF(ISNUMBER(G147),'Cover Page'!$D$32/1000000*'4 classification'!G147/'FX rate'!$C20,"")</f>
        <v/>
      </c>
      <c r="AK147" s="1208" t="str">
        <f>IF(ISNUMBER(H147),'Cover Page'!$D$32/1000000*'4 classification'!H147/'FX rate'!$C20,"")</f>
        <v/>
      </c>
      <c r="AL147" s="1522" t="str">
        <f>IF(ISNUMBER(I147),'Cover Page'!$D$32/1000000*'4 classification'!I147/'FX rate'!$C20,"")</f>
        <v/>
      </c>
      <c r="AM147" s="1521" t="str">
        <f>IF(ISNUMBER(J147),'Cover Page'!$D$32/1000000*'4 classification'!J147/'FX rate'!$C20,"")</f>
        <v/>
      </c>
      <c r="AN147" s="1208" t="str">
        <f>IF(ISNUMBER(K147),'Cover Page'!$D$32/1000000*'4 classification'!K147/'FX rate'!$C20,"")</f>
        <v/>
      </c>
      <c r="AO147" s="1522" t="str">
        <f>IF(ISNUMBER(L147),'Cover Page'!$D$32/1000000*'4 classification'!L147/'FX rate'!$C20,"")</f>
        <v/>
      </c>
      <c r="AP147" s="1521" t="str">
        <f>IF(ISNUMBER(M147),'Cover Page'!$D$32/1000000*'4 classification'!M147/'FX rate'!$C20,"")</f>
        <v/>
      </c>
      <c r="AQ147" s="1208" t="str">
        <f>IF(ISNUMBER(N147),'Cover Page'!$D$32/1000000*'4 classification'!N147/'FX rate'!$C20,"")</f>
        <v/>
      </c>
      <c r="AR147" s="1522" t="str">
        <f>IF(ISNUMBER(O147),'Cover Page'!$D$32/1000000*'4 classification'!O147/'FX rate'!$C20,"")</f>
        <v/>
      </c>
      <c r="AS147" s="1521" t="str">
        <f>IF(ISNUMBER(P147),'Cover Page'!$D$32/1000000*'4 classification'!P147/'FX rate'!$C20,"")</f>
        <v/>
      </c>
      <c r="AT147" s="1208" t="str">
        <f>IF(ISNUMBER(Q147),'Cover Page'!$D$32/1000000*'4 classification'!Q147/'FX rate'!$C20,"")</f>
        <v/>
      </c>
      <c r="AU147" s="1522" t="str">
        <f>IF(ISNUMBER(R147),'Cover Page'!$D$32/1000000*'4 classification'!R147/'FX rate'!$C20,"")</f>
        <v/>
      </c>
      <c r="AV147" s="1521" t="str">
        <f>IF(ISNUMBER(S147),'Cover Page'!$D$32/1000000*'4 classification'!S147/'FX rate'!$C20,"")</f>
        <v/>
      </c>
      <c r="AW147" s="1521" t="str">
        <f>IF(ISNUMBER(T147),'Cover Page'!$D$32/1000000*'4 classification'!T147/'FX rate'!$C20,"")</f>
        <v/>
      </c>
      <c r="AX147" s="1207">
        <f>IF(ISNUMBER(U147),'Cover Page'!$D$32/1000000*'4 classification'!U147/'FX rate'!$C20,"")</f>
        <v>0</v>
      </c>
      <c r="AY147" s="1519">
        <f>IF(ISNUMBER(V147),'Cover Page'!$D$32/1000000*'4 classification'!V147/'FX rate'!$C20,"")</f>
        <v>0</v>
      </c>
      <c r="AZ147" s="1206">
        <f>IF(ISNUMBER(W147),'Cover Page'!$D$32/1000000*'4 classification'!W147/'FX rate'!$C20,"")</f>
        <v>0</v>
      </c>
      <c r="BH147" s="1180">
        <v>2015</v>
      </c>
      <c r="BI147" s="1261" t="str">
        <f>IF(ISNUMBER(C147),'Cover Page'!$D$32/1000000*C147/'FX rate'!$C$21,"")</f>
        <v/>
      </c>
      <c r="BJ147" s="1503" t="str">
        <f>IF(ISNUMBER(D147),'Cover Page'!$D$32/1000000*D147/'FX rate'!$C$21,"")</f>
        <v/>
      </c>
      <c r="BK147" s="1262" t="str">
        <f>IF(ISNUMBER(E147),'Cover Page'!$D$32/1000000*E147/'FX rate'!$C$21,"")</f>
        <v/>
      </c>
      <c r="BL147" s="1504" t="str">
        <f>IF(ISNUMBER(F147),'Cover Page'!$D$32/1000000*F147/'FX rate'!$C$21,"")</f>
        <v/>
      </c>
      <c r="BM147" s="1503" t="str">
        <f>IF(ISNUMBER(G147),'Cover Page'!$D$32/1000000*G147/'FX rate'!$C$21,"")</f>
        <v/>
      </c>
      <c r="BN147" s="1262" t="str">
        <f>IF(ISNUMBER(H147),'Cover Page'!$D$32/1000000*H147/'FX rate'!$C$21,"")</f>
        <v/>
      </c>
      <c r="BO147" s="1504" t="str">
        <f>IF(ISNUMBER(I147),'Cover Page'!$D$32/1000000*I147/'FX rate'!$C$21,"")</f>
        <v/>
      </c>
      <c r="BP147" s="1503" t="str">
        <f>IF(ISNUMBER(J147),'Cover Page'!$D$32/1000000*J147/'FX rate'!$C$21,"")</f>
        <v/>
      </c>
      <c r="BQ147" s="1262" t="str">
        <f>IF(ISNUMBER(K147),'Cover Page'!$D$32/1000000*K147/'FX rate'!$C$21,"")</f>
        <v/>
      </c>
      <c r="BR147" s="1504" t="str">
        <f>IF(ISNUMBER(L147),'Cover Page'!$D$32/1000000*L147/'FX rate'!$C$21,"")</f>
        <v/>
      </c>
      <c r="BS147" s="1503" t="str">
        <f>IF(ISNUMBER(M147),'Cover Page'!$D$32/1000000*M147/'FX rate'!$C$21,"")</f>
        <v/>
      </c>
      <c r="BT147" s="1262" t="str">
        <f>IF(ISNUMBER(N147),'Cover Page'!$D$32/1000000*N147/'FX rate'!$C$21,"")</f>
        <v/>
      </c>
      <c r="BU147" s="1504" t="str">
        <f>IF(ISNUMBER(O147),'Cover Page'!$D$32/1000000*O147/'FX rate'!$C$21,"")</f>
        <v/>
      </c>
      <c r="BV147" s="1503" t="str">
        <f>IF(ISNUMBER(P147),'Cover Page'!$D$32/1000000*P147/'FX rate'!$C$21,"")</f>
        <v/>
      </c>
      <c r="BW147" s="1262" t="str">
        <f>IF(ISNUMBER(Q147),'Cover Page'!$D$32/1000000*Q147/'FX rate'!$C$21,"")</f>
        <v/>
      </c>
      <c r="BX147" s="1504" t="str">
        <f>IF(ISNUMBER(R147),'Cover Page'!$D$32/1000000*R147/'FX rate'!$C$21,"")</f>
        <v/>
      </c>
      <c r="BY147" s="1503" t="str">
        <f>IF(ISNUMBER(S147),'Cover Page'!$D$32/1000000*S147/'FX rate'!$C$21,"")</f>
        <v/>
      </c>
      <c r="BZ147" s="1500" t="str">
        <f>IF(ISNUMBER(T147),'Cover Page'!$D$32/1000000*T147/'FX rate'!$C$21,"")</f>
        <v/>
      </c>
      <c r="CA147" s="1502">
        <f>IF(ISNUMBER(U147),'Cover Page'!$D$32/1000000*U147/'FX rate'!$C$21,"")</f>
        <v>0</v>
      </c>
      <c r="CB147" s="1501">
        <f>IF(ISNUMBER(V147),'Cover Page'!$D$32/1000000*V147/'FX rate'!$C$21,"")</f>
        <v>0</v>
      </c>
      <c r="CC147" s="1498">
        <f>IF(ISNUMBER(W147),'Cover Page'!$D$32/1000000*W147/'FX rate'!$C$21,"")</f>
        <v>0</v>
      </c>
    </row>
    <row r="148" spans="1:81" s="20" customFormat="1" ht="14.25" x14ac:dyDescent="0.2">
      <c r="A148" s="24"/>
      <c r="B148" s="187">
        <v>2016</v>
      </c>
      <c r="C148" s="971"/>
      <c r="D148" s="974"/>
      <c r="E148" s="875"/>
      <c r="F148" s="975"/>
      <c r="G148" s="974"/>
      <c r="H148" s="875"/>
      <c r="I148" s="975"/>
      <c r="J148" s="974"/>
      <c r="K148" s="875"/>
      <c r="L148" s="975"/>
      <c r="M148" s="974"/>
      <c r="N148" s="875"/>
      <c r="O148" s="975"/>
      <c r="P148" s="974"/>
      <c r="Q148" s="875"/>
      <c r="R148" s="975"/>
      <c r="S148" s="974"/>
      <c r="T148" s="974"/>
      <c r="U148" s="730">
        <f t="shared" si="20"/>
        <v>0</v>
      </c>
      <c r="V148" s="731">
        <f t="shared" si="20"/>
        <v>0</v>
      </c>
      <c r="W148" s="732">
        <f t="shared" si="20"/>
        <v>0</v>
      </c>
      <c r="AE148" s="1222">
        <v>2016</v>
      </c>
      <c r="AF148" s="1230" t="str">
        <f>IF(ISNUMBER(C148),'Cover Page'!$D$32/1000000*'4 classification'!C148/'FX rate'!$C21,"")</f>
        <v/>
      </c>
      <c r="AG148" s="1523" t="str">
        <f>IF(ISNUMBER(D148),'Cover Page'!$D$32/1000000*'4 classification'!D148/'FX rate'!$C21,"")</f>
        <v/>
      </c>
      <c r="AH148" s="1299" t="str">
        <f>IF(ISNUMBER(E148),'Cover Page'!$D$32/1000000*'4 classification'!E148/'FX rate'!$C21,"")</f>
        <v/>
      </c>
      <c r="AI148" s="1223" t="str">
        <f>IF(ISNUMBER(F148),'Cover Page'!$D$32/1000000*'4 classification'!F148/'FX rate'!$C21,"")</f>
        <v/>
      </c>
      <c r="AJ148" s="1523" t="str">
        <f>IF(ISNUMBER(G148),'Cover Page'!$D$32/1000000*'4 classification'!G148/'FX rate'!$C21,"")</f>
        <v/>
      </c>
      <c r="AK148" s="1299" t="str">
        <f>IF(ISNUMBER(H148),'Cover Page'!$D$32/1000000*'4 classification'!H148/'FX rate'!$C21,"")</f>
        <v/>
      </c>
      <c r="AL148" s="1223" t="str">
        <f>IF(ISNUMBER(I148),'Cover Page'!$D$32/1000000*'4 classification'!I148/'FX rate'!$C21,"")</f>
        <v/>
      </c>
      <c r="AM148" s="1523" t="str">
        <f>IF(ISNUMBER(J148),'Cover Page'!$D$32/1000000*'4 classification'!J148/'FX rate'!$C21,"")</f>
        <v/>
      </c>
      <c r="AN148" s="1299" t="str">
        <f>IF(ISNUMBER(K148),'Cover Page'!$D$32/1000000*'4 classification'!K148/'FX rate'!$C21,"")</f>
        <v/>
      </c>
      <c r="AO148" s="1223" t="str">
        <f>IF(ISNUMBER(L148),'Cover Page'!$D$32/1000000*'4 classification'!L148/'FX rate'!$C21,"")</f>
        <v/>
      </c>
      <c r="AP148" s="1523" t="str">
        <f>IF(ISNUMBER(M148),'Cover Page'!$D$32/1000000*'4 classification'!M148/'FX rate'!$C21,"")</f>
        <v/>
      </c>
      <c r="AQ148" s="1299" t="str">
        <f>IF(ISNUMBER(N148),'Cover Page'!$D$32/1000000*'4 classification'!N148/'FX rate'!$C21,"")</f>
        <v/>
      </c>
      <c r="AR148" s="1223" t="str">
        <f>IF(ISNUMBER(O148),'Cover Page'!$D$32/1000000*'4 classification'!O148/'FX rate'!$C21,"")</f>
        <v/>
      </c>
      <c r="AS148" s="1523" t="str">
        <f>IF(ISNUMBER(P148),'Cover Page'!$D$32/1000000*'4 classification'!P148/'FX rate'!$C21,"")</f>
        <v/>
      </c>
      <c r="AT148" s="1299" t="str">
        <f>IF(ISNUMBER(Q148),'Cover Page'!$D$32/1000000*'4 classification'!Q148/'FX rate'!$C21,"")</f>
        <v/>
      </c>
      <c r="AU148" s="1223" t="str">
        <f>IF(ISNUMBER(R148),'Cover Page'!$D$32/1000000*'4 classification'!R148/'FX rate'!$C21,"")</f>
        <v/>
      </c>
      <c r="AV148" s="1523" t="str">
        <f>IF(ISNUMBER(S148),'Cover Page'!$D$32/1000000*'4 classification'!S148/'FX rate'!$C21,"")</f>
        <v/>
      </c>
      <c r="AW148" s="1523" t="str">
        <f>IF(ISNUMBER(T148),'Cover Page'!$D$32/1000000*'4 classification'!T148/'FX rate'!$C21,"")</f>
        <v/>
      </c>
      <c r="AX148" s="1230">
        <f>IF(ISNUMBER(U148),'Cover Page'!$D$32/1000000*'4 classification'!U148/'FX rate'!$C21,"")</f>
        <v>0</v>
      </c>
      <c r="AY148" s="1523">
        <f>IF(ISNUMBER(V148),'Cover Page'!$D$32/1000000*'4 classification'!V148/'FX rate'!$C21,"")</f>
        <v>0</v>
      </c>
      <c r="AZ148" s="1299">
        <f>IF(ISNUMBER(W148),'Cover Page'!$D$32/1000000*'4 classification'!W148/'FX rate'!$C21,"")</f>
        <v>0</v>
      </c>
      <c r="BH148" s="1277">
        <v>2016</v>
      </c>
      <c r="BI148" s="1286" t="str">
        <f>IF(ISNUMBER(C148),'Cover Page'!$D$32/1000000*C148/'FX rate'!$C$21,"")</f>
        <v/>
      </c>
      <c r="BJ148" s="1507" t="str">
        <f>IF(ISNUMBER(D148),'Cover Page'!$D$32/1000000*D148/'FX rate'!$C$21,"")</f>
        <v/>
      </c>
      <c r="BK148" s="1280" t="str">
        <f>IF(ISNUMBER(E148),'Cover Page'!$D$32/1000000*E148/'FX rate'!$C$21,"")</f>
        <v/>
      </c>
      <c r="BL148" s="1278" t="str">
        <f>IF(ISNUMBER(F148),'Cover Page'!$D$32/1000000*F148/'FX rate'!$C$21,"")</f>
        <v/>
      </c>
      <c r="BM148" s="1507" t="str">
        <f>IF(ISNUMBER(G148),'Cover Page'!$D$32/1000000*G148/'FX rate'!$C$21,"")</f>
        <v/>
      </c>
      <c r="BN148" s="1280" t="str">
        <f>IF(ISNUMBER(H148),'Cover Page'!$D$32/1000000*H148/'FX rate'!$C$21,"")</f>
        <v/>
      </c>
      <c r="BO148" s="1278" t="str">
        <f>IF(ISNUMBER(I148),'Cover Page'!$D$32/1000000*I148/'FX rate'!$C$21,"")</f>
        <v/>
      </c>
      <c r="BP148" s="1507" t="str">
        <f>IF(ISNUMBER(J148),'Cover Page'!$D$32/1000000*J148/'FX rate'!$C$21,"")</f>
        <v/>
      </c>
      <c r="BQ148" s="1280" t="str">
        <f>IF(ISNUMBER(K148),'Cover Page'!$D$32/1000000*K148/'FX rate'!$C$21,"")</f>
        <v/>
      </c>
      <c r="BR148" s="1278" t="str">
        <f>IF(ISNUMBER(L148),'Cover Page'!$D$32/1000000*L148/'FX rate'!$C$21,"")</f>
        <v/>
      </c>
      <c r="BS148" s="1507" t="str">
        <f>IF(ISNUMBER(M148),'Cover Page'!$D$32/1000000*M148/'FX rate'!$C$21,"")</f>
        <v/>
      </c>
      <c r="BT148" s="1280" t="str">
        <f>IF(ISNUMBER(N148),'Cover Page'!$D$32/1000000*N148/'FX rate'!$C$21,"")</f>
        <v/>
      </c>
      <c r="BU148" s="1278" t="str">
        <f>IF(ISNUMBER(O148),'Cover Page'!$D$32/1000000*O148/'FX rate'!$C$21,"")</f>
        <v/>
      </c>
      <c r="BV148" s="1507" t="str">
        <f>IF(ISNUMBER(P148),'Cover Page'!$D$32/1000000*P148/'FX rate'!$C$21,"")</f>
        <v/>
      </c>
      <c r="BW148" s="1280" t="str">
        <f>IF(ISNUMBER(Q148),'Cover Page'!$D$32/1000000*Q148/'FX rate'!$C$21,"")</f>
        <v/>
      </c>
      <c r="BX148" s="1278" t="str">
        <f>IF(ISNUMBER(R148),'Cover Page'!$D$32/1000000*R148/'FX rate'!$C$21,"")</f>
        <v/>
      </c>
      <c r="BY148" s="1507" t="str">
        <f>IF(ISNUMBER(S148),'Cover Page'!$D$32/1000000*S148/'FX rate'!$C$21,"")</f>
        <v/>
      </c>
      <c r="BZ148" s="1509" t="str">
        <f>IF(ISNUMBER(T148),'Cover Page'!$D$32/1000000*T148/'FX rate'!$C$21,"")</f>
        <v/>
      </c>
      <c r="CA148" s="1286">
        <f>IF(ISNUMBER(U148),'Cover Page'!$D$32/1000000*U148/'FX rate'!$C$21,"")</f>
        <v>0</v>
      </c>
      <c r="CB148" s="1507">
        <f>IF(ISNUMBER(V148),'Cover Page'!$D$32/1000000*V148/'FX rate'!$C$21,"")</f>
        <v>0</v>
      </c>
      <c r="CC148" s="1509">
        <f>IF(ISNUMBER(W148),'Cover Page'!$D$32/1000000*W148/'FX rate'!$C$21,"")</f>
        <v>0</v>
      </c>
    </row>
    <row r="149" spans="1:81" s="2" customFormat="1" ht="14.25" customHeight="1" x14ac:dyDescent="0.2">
      <c r="B149" s="248" t="s">
        <v>579</v>
      </c>
      <c r="C149" s="1465"/>
      <c r="D149" s="1469"/>
      <c r="E149" s="1466"/>
      <c r="F149" s="1470"/>
      <c r="G149" s="1469"/>
      <c r="H149" s="1466"/>
      <c r="I149" s="1470"/>
      <c r="J149" s="1469"/>
      <c r="K149" s="1466"/>
      <c r="L149" s="1470"/>
      <c r="M149" s="1469"/>
      <c r="N149" s="1466"/>
      <c r="O149" s="1470"/>
      <c r="P149" s="1469"/>
      <c r="Q149" s="1466"/>
      <c r="R149" s="1470"/>
      <c r="S149" s="1469"/>
      <c r="T149" s="1469"/>
      <c r="U149" s="733">
        <f t="shared" si="17"/>
        <v>0</v>
      </c>
      <c r="V149" s="734">
        <f t="shared" si="18"/>
        <v>0</v>
      </c>
      <c r="W149" s="735">
        <f t="shared" si="19"/>
        <v>0</v>
      </c>
      <c r="AE149" s="1040"/>
      <c r="AF149" s="1040"/>
      <c r="AG149" s="1040"/>
      <c r="AH149" s="1040"/>
      <c r="AI149" s="1040"/>
      <c r="AJ149" s="1040"/>
      <c r="AK149" s="1040"/>
      <c r="AL149" s="1040"/>
      <c r="AM149" s="1040"/>
      <c r="AN149" s="1040"/>
      <c r="AO149" s="1040"/>
      <c r="AP149" s="1040"/>
      <c r="AQ149" s="1040"/>
      <c r="AR149" s="1040"/>
      <c r="AS149" s="1040"/>
      <c r="AT149" s="1040"/>
      <c r="AU149" s="1040"/>
      <c r="AV149" s="1040"/>
      <c r="AW149" s="1040"/>
      <c r="AX149" s="1040"/>
      <c r="AY149" s="1040"/>
      <c r="AZ149" s="1040"/>
      <c r="BH149" s="1114"/>
      <c r="BI149" s="1114"/>
      <c r="BJ149" s="1114"/>
      <c r="BK149" s="1114"/>
      <c r="BL149" s="1114"/>
      <c r="BM149" s="1114"/>
      <c r="BN149" s="1114"/>
      <c r="BO149" s="1114"/>
      <c r="BP149" s="1114"/>
      <c r="BQ149" s="1114"/>
      <c r="BR149" s="1114"/>
      <c r="BS149" s="1114"/>
      <c r="BT149" s="1114"/>
      <c r="BU149" s="1114"/>
      <c r="BV149" s="1114"/>
      <c r="BW149" s="1114"/>
      <c r="BX149" s="1114"/>
      <c r="BY149" s="1114"/>
      <c r="BZ149" s="1114"/>
      <c r="CA149" s="1114"/>
      <c r="CB149" s="1114"/>
      <c r="CC149" s="1114"/>
    </row>
    <row r="150" spans="1:81" s="14" customFormat="1" ht="69.95" customHeight="1" thickBot="1" x14ac:dyDescent="0.25">
      <c r="A150" s="2"/>
      <c r="B150" s="249" t="s">
        <v>368</v>
      </c>
      <c r="C150" s="235"/>
      <c r="D150" s="250"/>
      <c r="E150" s="236"/>
      <c r="F150" s="251"/>
      <c r="G150" s="250"/>
      <c r="H150" s="236"/>
      <c r="I150" s="251"/>
      <c r="J150" s="250"/>
      <c r="K150" s="236"/>
      <c r="L150" s="251"/>
      <c r="M150" s="250"/>
      <c r="N150" s="236"/>
      <c r="O150" s="251"/>
      <c r="P150" s="250"/>
      <c r="Q150" s="236"/>
      <c r="R150" s="251"/>
      <c r="S150" s="250"/>
      <c r="T150" s="250"/>
      <c r="U150" s="725"/>
      <c r="V150" s="736"/>
      <c r="W150" s="726"/>
      <c r="AE150" s="1041"/>
      <c r="AF150" s="1041"/>
      <c r="AG150" s="1041"/>
      <c r="AH150" s="1041"/>
      <c r="AI150" s="1041"/>
      <c r="AJ150" s="1041"/>
      <c r="AK150" s="1041"/>
      <c r="AL150" s="1041"/>
      <c r="AM150" s="1041"/>
      <c r="AN150" s="1041"/>
      <c r="AO150" s="1041"/>
      <c r="AP150" s="1041"/>
      <c r="AQ150" s="1041"/>
      <c r="AR150" s="1041"/>
      <c r="AS150" s="1041"/>
      <c r="AT150" s="1041"/>
      <c r="AU150" s="1041"/>
      <c r="AV150" s="1041"/>
      <c r="AW150" s="1041"/>
      <c r="AX150" s="1041"/>
      <c r="AY150" s="1041"/>
      <c r="AZ150" s="1041"/>
      <c r="BH150" s="1115"/>
      <c r="BI150" s="1115"/>
      <c r="BJ150" s="1115"/>
      <c r="BK150" s="1115"/>
      <c r="BL150" s="1115"/>
      <c r="BM150" s="1115"/>
      <c r="BN150" s="1115"/>
      <c r="BO150" s="1115"/>
      <c r="BP150" s="1115"/>
      <c r="BQ150" s="1115"/>
      <c r="BR150" s="1115"/>
      <c r="BS150" s="1115"/>
      <c r="BT150" s="1115"/>
      <c r="BU150" s="1115"/>
      <c r="BV150" s="1115"/>
      <c r="BW150" s="1115"/>
      <c r="BX150" s="1115"/>
      <c r="BY150" s="1115"/>
      <c r="BZ150" s="1115"/>
      <c r="CA150" s="1115"/>
      <c r="CB150" s="1115"/>
      <c r="CC150" s="1115"/>
    </row>
    <row r="151" spans="1:81" s="2" customFormat="1" ht="20.100000000000001" customHeight="1" x14ac:dyDescent="0.2">
      <c r="B151" s="7"/>
      <c r="C151" s="984" t="str">
        <f>IF(MAX(C144:C148)&gt;0,IF(ISBLANK(C143),"Please extend back to at least 2011",""),"")</f>
        <v/>
      </c>
      <c r="D151" s="984" t="str">
        <f t="shared" ref="D151:T151" si="21">IF(MAX(D144:D148)&gt;0,IF(ISBLANK(D143),"Please extend back to at least 2011",""),"")</f>
        <v/>
      </c>
      <c r="E151" s="984" t="str">
        <f t="shared" si="21"/>
        <v/>
      </c>
      <c r="F151" s="984" t="str">
        <f t="shared" si="21"/>
        <v/>
      </c>
      <c r="G151" s="984" t="str">
        <f t="shared" si="21"/>
        <v/>
      </c>
      <c r="H151" s="984" t="str">
        <f t="shared" si="21"/>
        <v/>
      </c>
      <c r="I151" s="984" t="str">
        <f t="shared" si="21"/>
        <v/>
      </c>
      <c r="J151" s="984" t="str">
        <f t="shared" si="21"/>
        <v/>
      </c>
      <c r="K151" s="984" t="str">
        <f t="shared" si="21"/>
        <v/>
      </c>
      <c r="L151" s="984" t="str">
        <f t="shared" si="21"/>
        <v/>
      </c>
      <c r="M151" s="984" t="str">
        <f t="shared" si="21"/>
        <v/>
      </c>
      <c r="N151" s="984" t="str">
        <f t="shared" si="21"/>
        <v/>
      </c>
      <c r="O151" s="984" t="str">
        <f t="shared" si="21"/>
        <v/>
      </c>
      <c r="P151" s="984" t="str">
        <f t="shared" si="21"/>
        <v/>
      </c>
      <c r="Q151" s="984" t="str">
        <f t="shared" si="21"/>
        <v/>
      </c>
      <c r="R151" s="984" t="str">
        <f t="shared" si="21"/>
        <v/>
      </c>
      <c r="S151" s="984" t="str">
        <f t="shared" si="21"/>
        <v/>
      </c>
      <c r="T151" s="984" t="str">
        <f t="shared" si="21"/>
        <v/>
      </c>
      <c r="U151" s="7"/>
      <c r="V151" s="7"/>
      <c r="W151" s="7"/>
      <c r="AE151" s="1040"/>
      <c r="AF151" s="1040"/>
      <c r="AG151" s="1040"/>
      <c r="AH151" s="1040"/>
      <c r="AI151" s="1040"/>
      <c r="AJ151" s="1040"/>
      <c r="AK151" s="1040"/>
      <c r="AL151" s="1040"/>
      <c r="AM151" s="1040"/>
      <c r="AN151" s="1040"/>
      <c r="AO151" s="1040"/>
      <c r="AP151" s="1040"/>
      <c r="AQ151" s="1040"/>
      <c r="AR151" s="1040"/>
      <c r="AS151" s="1040"/>
      <c r="AT151" s="1040"/>
      <c r="AU151" s="1040"/>
      <c r="AV151" s="1040"/>
      <c r="AW151" s="1040"/>
      <c r="AX151" s="1040"/>
      <c r="AY151" s="1040"/>
      <c r="AZ151" s="1040"/>
      <c r="BH151" s="1114"/>
      <c r="BI151" s="1114"/>
      <c r="BJ151" s="1114"/>
      <c r="BK151" s="1114"/>
      <c r="BL151" s="1114"/>
      <c r="BM151" s="1114"/>
      <c r="BN151" s="1114"/>
      <c r="BO151" s="1114"/>
      <c r="BP151" s="1114"/>
      <c r="BQ151" s="1114"/>
      <c r="BR151" s="1114"/>
      <c r="BS151" s="1114"/>
      <c r="BT151" s="1114"/>
      <c r="BU151" s="1114"/>
      <c r="BV151" s="1114"/>
      <c r="BW151" s="1114"/>
      <c r="BX151" s="1114"/>
      <c r="BY151" s="1114"/>
      <c r="BZ151" s="1114"/>
      <c r="CA151" s="1114"/>
      <c r="CB151" s="1114"/>
      <c r="CC151" s="1114"/>
    </row>
    <row r="152" spans="1:81" s="2" customFormat="1" ht="20.100000000000001" customHeight="1" x14ac:dyDescent="0.2">
      <c r="B152" s="7"/>
      <c r="C152" s="7"/>
      <c r="D152" s="7"/>
      <c r="E152" s="7"/>
      <c r="F152" s="7"/>
      <c r="G152" s="7"/>
      <c r="H152" s="7"/>
      <c r="I152" s="7"/>
      <c r="J152" s="7"/>
      <c r="K152" s="7"/>
      <c r="L152" s="7"/>
      <c r="M152" s="7"/>
      <c r="N152" s="7"/>
      <c r="O152" s="7"/>
      <c r="P152" s="7"/>
      <c r="Q152" s="7"/>
      <c r="R152" s="7"/>
      <c r="S152" s="7"/>
      <c r="T152" s="7"/>
      <c r="U152" s="7"/>
      <c r="V152" s="7"/>
      <c r="W152" s="7"/>
      <c r="AE152" s="1040"/>
      <c r="AF152" s="1040"/>
      <c r="AG152" s="1040"/>
      <c r="AH152" s="1040"/>
      <c r="AI152" s="1040"/>
      <c r="AJ152" s="1040"/>
      <c r="AK152" s="1040"/>
      <c r="AL152" s="1040"/>
      <c r="AM152" s="1040"/>
      <c r="AN152" s="1040"/>
      <c r="AO152" s="1040"/>
      <c r="AP152" s="1040"/>
      <c r="AQ152" s="1040"/>
      <c r="AR152" s="1040"/>
      <c r="AS152" s="1040"/>
      <c r="AT152" s="1040"/>
      <c r="AU152" s="1040"/>
      <c r="AV152" s="1040"/>
      <c r="AW152" s="1040"/>
      <c r="AX152" s="1040"/>
      <c r="AY152" s="1040"/>
      <c r="AZ152" s="1040"/>
      <c r="BH152" s="1114"/>
      <c r="BI152" s="1114"/>
      <c r="BJ152" s="1114"/>
      <c r="BK152" s="1114"/>
      <c r="BL152" s="1114"/>
      <c r="BM152" s="1114"/>
      <c r="BN152" s="1114"/>
      <c r="BO152" s="1114"/>
      <c r="BP152" s="1114"/>
      <c r="BQ152" s="1114"/>
      <c r="BR152" s="1114"/>
      <c r="BS152" s="1114"/>
      <c r="BT152" s="1114"/>
      <c r="BU152" s="1114"/>
      <c r="BV152" s="1114"/>
      <c r="BW152" s="1114"/>
      <c r="BX152" s="1114"/>
      <c r="BY152" s="1114"/>
      <c r="BZ152" s="1114"/>
      <c r="CA152" s="1114"/>
      <c r="CB152" s="1114"/>
      <c r="CC152" s="1114"/>
    </row>
    <row r="153" spans="1:81" s="2" customFormat="1" ht="14.25" customHeight="1" x14ac:dyDescent="0.25">
      <c r="B153" s="124" t="s">
        <v>583</v>
      </c>
      <c r="C153" s="7"/>
      <c r="D153" s="7"/>
      <c r="E153" s="7"/>
      <c r="F153" s="7"/>
      <c r="G153" s="7"/>
      <c r="H153" s="7"/>
      <c r="I153" s="7"/>
      <c r="J153" s="7"/>
      <c r="K153" s="7"/>
      <c r="L153" s="7"/>
      <c r="M153" s="7"/>
      <c r="N153" s="7"/>
      <c r="O153" s="7"/>
      <c r="P153" s="7"/>
      <c r="Q153" s="7"/>
      <c r="R153" s="7"/>
      <c r="S153" s="7"/>
      <c r="T153" s="7"/>
      <c r="U153" s="7"/>
      <c r="V153" s="7"/>
      <c r="W153" s="7"/>
      <c r="AE153" s="1300"/>
      <c r="AF153" s="1040"/>
      <c r="AG153" s="1040"/>
      <c r="AH153" s="1040"/>
      <c r="AI153" s="1040"/>
      <c r="AJ153" s="1040"/>
      <c r="AK153" s="1040"/>
      <c r="AL153" s="1040"/>
      <c r="AM153" s="1040"/>
      <c r="AN153" s="1040"/>
      <c r="AO153" s="1040"/>
      <c r="AP153" s="1040"/>
      <c r="AQ153" s="1040"/>
      <c r="AR153" s="1040"/>
      <c r="AS153" s="1040"/>
      <c r="AT153" s="1040"/>
      <c r="AU153" s="1040"/>
      <c r="AV153" s="1040"/>
      <c r="AW153" s="1040"/>
      <c r="AX153" s="1040"/>
      <c r="AY153" s="1040"/>
      <c r="AZ153" s="1040"/>
      <c r="BH153" s="1301"/>
      <c r="BI153" s="1114"/>
      <c r="BJ153" s="1114"/>
      <c r="BK153" s="1114"/>
      <c r="BL153" s="1114"/>
      <c r="BM153" s="1114"/>
      <c r="BN153" s="1114"/>
      <c r="BO153" s="1114"/>
      <c r="BP153" s="1114"/>
      <c r="BQ153" s="1114"/>
      <c r="BR153" s="1114"/>
      <c r="BS153" s="1114"/>
      <c r="BT153" s="1114"/>
      <c r="BU153" s="1114"/>
      <c r="BV153" s="1114"/>
      <c r="BW153" s="1114"/>
      <c r="BX153" s="1114"/>
      <c r="BY153" s="1114"/>
      <c r="BZ153" s="1114"/>
      <c r="CA153" s="1114"/>
      <c r="CB153" s="1114"/>
      <c r="CC153" s="1114"/>
    </row>
    <row r="154" spans="1:81" s="2" customFormat="1" ht="9.9499999999999993" customHeight="1" x14ac:dyDescent="0.2">
      <c r="B154" s="7"/>
      <c r="C154" s="7"/>
      <c r="D154" s="7"/>
      <c r="E154" s="7"/>
      <c r="F154" s="7"/>
      <c r="G154" s="7"/>
      <c r="H154" s="7"/>
      <c r="I154" s="7"/>
      <c r="J154" s="7"/>
      <c r="K154" s="7"/>
      <c r="L154" s="7"/>
      <c r="M154" s="7"/>
      <c r="N154" s="7"/>
      <c r="O154" s="7"/>
      <c r="P154" s="7"/>
      <c r="Q154" s="7"/>
      <c r="R154" s="7"/>
      <c r="S154" s="7"/>
      <c r="T154" s="7"/>
      <c r="U154" s="7"/>
      <c r="V154" s="7"/>
      <c r="W154" s="7"/>
      <c r="AE154" s="1040"/>
      <c r="AF154" s="1040"/>
      <c r="AG154" s="1040"/>
      <c r="AH154" s="1040"/>
      <c r="AI154" s="1040"/>
      <c r="AJ154" s="1040"/>
      <c r="AK154" s="1040"/>
      <c r="AL154" s="1040"/>
      <c r="AM154" s="1040"/>
      <c r="AN154" s="1040"/>
      <c r="AO154" s="1040"/>
      <c r="AP154" s="1040"/>
      <c r="AQ154" s="1040"/>
      <c r="AR154" s="1040"/>
      <c r="AS154" s="1040"/>
      <c r="AT154" s="1040"/>
      <c r="AU154" s="1040"/>
      <c r="AV154" s="1040"/>
      <c r="AW154" s="1040"/>
      <c r="AX154" s="1040"/>
      <c r="AY154" s="1040"/>
      <c r="AZ154" s="1040"/>
      <c r="BH154" s="1114"/>
      <c r="BI154" s="1114"/>
      <c r="BJ154" s="1114"/>
      <c r="BK154" s="1114"/>
      <c r="BL154" s="1114"/>
      <c r="BM154" s="1114"/>
      <c r="BN154" s="1114"/>
      <c r="BO154" s="1114"/>
      <c r="BP154" s="1114"/>
      <c r="BQ154" s="1114"/>
      <c r="BR154" s="1114"/>
      <c r="BS154" s="1114"/>
      <c r="BT154" s="1114"/>
      <c r="BU154" s="1114"/>
      <c r="BV154" s="1114"/>
      <c r="BW154" s="1114"/>
      <c r="BX154" s="1114"/>
      <c r="BY154" s="1114"/>
      <c r="BZ154" s="1114"/>
      <c r="CA154" s="1114"/>
      <c r="CB154" s="1114"/>
      <c r="CC154" s="1114"/>
    </row>
    <row r="155" spans="1:81" s="2" customFormat="1" ht="14.25" customHeight="1" x14ac:dyDescent="0.25">
      <c r="B155" s="1819"/>
      <c r="C155" s="201" t="s">
        <v>1</v>
      </c>
      <c r="D155" s="202" t="s">
        <v>2</v>
      </c>
      <c r="E155" s="201" t="s">
        <v>3</v>
      </c>
      <c r="F155" s="202" t="s">
        <v>97</v>
      </c>
      <c r="G155" s="201" t="s">
        <v>4</v>
      </c>
      <c r="H155" s="202" t="s">
        <v>5</v>
      </c>
      <c r="I155" s="201" t="s">
        <v>6</v>
      </c>
      <c r="J155" s="202" t="s">
        <v>7</v>
      </c>
      <c r="K155" s="201" t="s">
        <v>8</v>
      </c>
      <c r="L155" s="202" t="s">
        <v>9</v>
      </c>
      <c r="M155" s="201" t="s">
        <v>10</v>
      </c>
      <c r="N155" s="202" t="s">
        <v>11</v>
      </c>
      <c r="O155" s="201" t="s">
        <v>12</v>
      </c>
      <c r="P155" s="202" t="s">
        <v>13</v>
      </c>
      <c r="Q155" s="201" t="s">
        <v>14</v>
      </c>
      <c r="R155" s="202" t="s">
        <v>15</v>
      </c>
      <c r="S155" s="201" t="s">
        <v>14</v>
      </c>
      <c r="T155" s="202" t="s">
        <v>15</v>
      </c>
      <c r="U155" s="203" t="s">
        <v>16</v>
      </c>
      <c r="V155" s="204" t="s">
        <v>17</v>
      </c>
      <c r="W155" s="204" t="s">
        <v>18</v>
      </c>
      <c r="AE155" s="1188"/>
      <c r="AF155" s="1225"/>
      <c r="AG155" s="1045"/>
      <c r="AH155" s="1225"/>
      <c r="AI155" s="1045"/>
      <c r="AJ155" s="1225"/>
      <c r="AK155" s="1045"/>
      <c r="AL155" s="1225"/>
      <c r="AM155" s="1045"/>
      <c r="AN155" s="1225"/>
      <c r="AO155" s="1045"/>
      <c r="AP155" s="1225"/>
      <c r="AQ155" s="1045"/>
      <c r="AR155" s="1225"/>
      <c r="AS155" s="1045"/>
      <c r="AT155" s="1225"/>
      <c r="AU155" s="1045"/>
      <c r="AV155" s="1225"/>
      <c r="AW155" s="1045"/>
      <c r="AX155" s="1225"/>
      <c r="AY155" s="1045"/>
      <c r="AZ155" s="1045"/>
      <c r="BH155" s="1242"/>
      <c r="BI155" s="1281"/>
      <c r="BJ155" s="1119"/>
      <c r="BK155" s="1281"/>
      <c r="BL155" s="1119"/>
      <c r="BM155" s="1281"/>
      <c r="BN155" s="1119"/>
      <c r="BO155" s="1281"/>
      <c r="BP155" s="1119"/>
      <c r="BQ155" s="1281"/>
      <c r="BR155" s="1119"/>
      <c r="BS155" s="1281"/>
      <c r="BT155" s="1119"/>
      <c r="BU155" s="1281"/>
      <c r="BV155" s="1119"/>
      <c r="BW155" s="1281"/>
      <c r="BX155" s="1119"/>
      <c r="BY155" s="1281"/>
      <c r="BZ155" s="1119"/>
      <c r="CA155" s="1281"/>
      <c r="CB155" s="1119"/>
      <c r="CC155" s="1119"/>
    </row>
    <row r="156" spans="1:81" s="2" customFormat="1" ht="39" customHeight="1" x14ac:dyDescent="0.25">
      <c r="B156" s="1820"/>
      <c r="C156" s="1822" t="s">
        <v>45</v>
      </c>
      <c r="D156" s="67"/>
      <c r="E156" s="149"/>
      <c r="F156" s="1824" t="s">
        <v>59</v>
      </c>
      <c r="G156" s="67"/>
      <c r="H156" s="175"/>
      <c r="I156" s="1824" t="s">
        <v>74</v>
      </c>
      <c r="J156" s="67"/>
      <c r="K156" s="175"/>
      <c r="L156" s="1824" t="s">
        <v>114</v>
      </c>
      <c r="M156" s="67"/>
      <c r="N156" s="175"/>
      <c r="O156" s="1824" t="s">
        <v>115</v>
      </c>
      <c r="P156" s="67"/>
      <c r="Q156" s="175"/>
      <c r="R156" s="1824" t="s">
        <v>116</v>
      </c>
      <c r="S156" s="67"/>
      <c r="T156" s="176"/>
      <c r="U156" s="1765" t="s">
        <v>50</v>
      </c>
      <c r="V156" s="67"/>
      <c r="W156" s="175"/>
      <c r="AE156" s="1482" t="s">
        <v>586</v>
      </c>
      <c r="AF156" s="1231"/>
      <c r="AG156" s="1053"/>
      <c r="AH156" s="1053"/>
      <c r="AI156" s="1231"/>
      <c r="AJ156" s="1053"/>
      <c r="AK156" s="1053"/>
      <c r="AL156" s="1231"/>
      <c r="AM156" s="1053"/>
      <c r="AN156" s="1053"/>
      <c r="AO156" s="1231"/>
      <c r="AP156" s="1053"/>
      <c r="AQ156" s="1053"/>
      <c r="AR156" s="1231"/>
      <c r="AS156" s="1053"/>
      <c r="AT156" s="1053"/>
      <c r="AU156" s="1231"/>
      <c r="AV156" s="1053"/>
      <c r="AW156" s="1053"/>
      <c r="AX156" s="1232"/>
      <c r="AY156" s="1053"/>
      <c r="AZ156" s="1053"/>
      <c r="BH156" s="1491" t="s">
        <v>586</v>
      </c>
      <c r="BI156" s="1287"/>
      <c r="BJ156" s="1127"/>
      <c r="BK156" s="1127"/>
      <c r="BL156" s="1287"/>
      <c r="BM156" s="1127"/>
      <c r="BN156" s="1127"/>
      <c r="BO156" s="1287"/>
      <c r="BP156" s="1127"/>
      <c r="BQ156" s="1127"/>
      <c r="BR156" s="1287"/>
      <c r="BS156" s="1127"/>
      <c r="BT156" s="1127"/>
      <c r="BU156" s="1287"/>
      <c r="BV156" s="1127"/>
      <c r="BW156" s="1127"/>
      <c r="BX156" s="1287"/>
      <c r="BY156" s="1127"/>
      <c r="BZ156" s="1127"/>
      <c r="CA156" s="1288"/>
      <c r="CB156" s="1127"/>
      <c r="CC156" s="1127"/>
    </row>
    <row r="157" spans="1:81" s="2" customFormat="1" ht="60.95" customHeight="1" thickBot="1" x14ac:dyDescent="0.25">
      <c r="B157" s="1821"/>
      <c r="C157" s="1823"/>
      <c r="D157" s="405" t="s">
        <v>364</v>
      </c>
      <c r="E157" s="406" t="s">
        <v>370</v>
      </c>
      <c r="F157" s="1825"/>
      <c r="G157" s="405" t="s">
        <v>364</v>
      </c>
      <c r="H157" s="406" t="s">
        <v>370</v>
      </c>
      <c r="I157" s="1825"/>
      <c r="J157" s="405" t="s">
        <v>364</v>
      </c>
      <c r="K157" s="406" t="s">
        <v>370</v>
      </c>
      <c r="L157" s="1825"/>
      <c r="M157" s="405" t="s">
        <v>364</v>
      </c>
      <c r="N157" s="406" t="s">
        <v>370</v>
      </c>
      <c r="O157" s="1825"/>
      <c r="P157" s="405" t="s">
        <v>364</v>
      </c>
      <c r="Q157" s="406" t="s">
        <v>370</v>
      </c>
      <c r="R157" s="1825"/>
      <c r="S157" s="405" t="s">
        <v>364</v>
      </c>
      <c r="T157" s="406" t="s">
        <v>370</v>
      </c>
      <c r="U157" s="1836"/>
      <c r="V157" s="405" t="s">
        <v>364</v>
      </c>
      <c r="W157" s="406" t="s">
        <v>371</v>
      </c>
      <c r="AE157" s="1480" t="s">
        <v>629</v>
      </c>
      <c r="AF157" s="1231"/>
      <c r="AG157" s="1227"/>
      <c r="AH157" s="1227"/>
      <c r="AI157" s="1231"/>
      <c r="AJ157" s="1227"/>
      <c r="AK157" s="1227"/>
      <c r="AL157" s="1231"/>
      <c r="AM157" s="1227"/>
      <c r="AN157" s="1227"/>
      <c r="AO157" s="1231"/>
      <c r="AP157" s="1227"/>
      <c r="AQ157" s="1227"/>
      <c r="AR157" s="1231"/>
      <c r="AS157" s="1227"/>
      <c r="AT157" s="1227"/>
      <c r="AU157" s="1231"/>
      <c r="AV157" s="1227"/>
      <c r="AW157" s="1227"/>
      <c r="AX157" s="1232"/>
      <c r="AY157" s="1227"/>
      <c r="AZ157" s="1227"/>
      <c r="BH157" s="1489" t="s">
        <v>630</v>
      </c>
      <c r="BI157" s="1287"/>
      <c r="BJ157" s="1283"/>
      <c r="BK157" s="1283"/>
      <c r="BL157" s="1287"/>
      <c r="BM157" s="1283"/>
      <c r="BN157" s="1283"/>
      <c r="BO157" s="1287"/>
      <c r="BP157" s="1283"/>
      <c r="BQ157" s="1283"/>
      <c r="BR157" s="1287"/>
      <c r="BS157" s="1283"/>
      <c r="BT157" s="1283"/>
      <c r="BU157" s="1287"/>
      <c r="BV157" s="1283"/>
      <c r="BW157" s="1283"/>
      <c r="BX157" s="1287"/>
      <c r="BY157" s="1283"/>
      <c r="BZ157" s="1283"/>
      <c r="CA157" s="1288"/>
      <c r="CB157" s="1283"/>
      <c r="CC157" s="1283"/>
    </row>
    <row r="158" spans="1:81" s="2" customFormat="1" ht="60" customHeight="1" x14ac:dyDescent="0.2">
      <c r="B158" s="245" t="s">
        <v>43</v>
      </c>
      <c r="C158" s="740"/>
      <c r="D158" s="206"/>
      <c r="E158" s="113"/>
      <c r="F158" s="758"/>
      <c r="G158" s="206"/>
      <c r="H158" s="113"/>
      <c r="I158" s="758"/>
      <c r="J158" s="206"/>
      <c r="K158" s="113"/>
      <c r="L158" s="758"/>
      <c r="M158" s="206"/>
      <c r="N158" s="113"/>
      <c r="O158" s="758"/>
      <c r="P158" s="206"/>
      <c r="Q158" s="113"/>
      <c r="R158" s="758"/>
      <c r="S158" s="206"/>
      <c r="T158" s="206"/>
      <c r="U158" s="116"/>
      <c r="V158" s="206"/>
      <c r="W158" s="113"/>
      <c r="AE158" s="1226"/>
      <c r="AF158" s="1189" t="s">
        <v>1</v>
      </c>
      <c r="AG158" s="1190" t="s">
        <v>2</v>
      </c>
      <c r="AH158" s="1189" t="s">
        <v>3</v>
      </c>
      <c r="AI158" s="1190" t="s">
        <v>97</v>
      </c>
      <c r="AJ158" s="1189" t="s">
        <v>4</v>
      </c>
      <c r="AK158" s="1190" t="s">
        <v>5</v>
      </c>
      <c r="AL158" s="1189" t="s">
        <v>6</v>
      </c>
      <c r="AM158" s="1190" t="s">
        <v>7</v>
      </c>
      <c r="AN158" s="1189" t="s">
        <v>8</v>
      </c>
      <c r="AO158" s="1190" t="s">
        <v>9</v>
      </c>
      <c r="AP158" s="1189" t="s">
        <v>10</v>
      </c>
      <c r="AQ158" s="1190" t="s">
        <v>11</v>
      </c>
      <c r="AR158" s="1189" t="s">
        <v>12</v>
      </c>
      <c r="AS158" s="1190" t="s">
        <v>13</v>
      </c>
      <c r="AT158" s="1189" t="s">
        <v>14</v>
      </c>
      <c r="AU158" s="1190" t="s">
        <v>15</v>
      </c>
      <c r="AV158" s="1189" t="s">
        <v>14</v>
      </c>
      <c r="AW158" s="1190" t="s">
        <v>15</v>
      </c>
      <c r="AX158" s="1189" t="s">
        <v>16</v>
      </c>
      <c r="AY158" s="1190" t="s">
        <v>17</v>
      </c>
      <c r="AZ158" s="1190" t="s">
        <v>18</v>
      </c>
      <c r="BH158" s="1282"/>
      <c r="BI158" s="1243" t="s">
        <v>1</v>
      </c>
      <c r="BJ158" s="1244" t="s">
        <v>2</v>
      </c>
      <c r="BK158" s="1243" t="s">
        <v>3</v>
      </c>
      <c r="BL158" s="1244" t="s">
        <v>97</v>
      </c>
      <c r="BM158" s="1243" t="s">
        <v>4</v>
      </c>
      <c r="BN158" s="1244" t="s">
        <v>5</v>
      </c>
      <c r="BO158" s="1243" t="s">
        <v>6</v>
      </c>
      <c r="BP158" s="1244" t="s">
        <v>7</v>
      </c>
      <c r="BQ158" s="1243" t="s">
        <v>8</v>
      </c>
      <c r="BR158" s="1244" t="s">
        <v>9</v>
      </c>
      <c r="BS158" s="1243" t="s">
        <v>10</v>
      </c>
      <c r="BT158" s="1244" t="s">
        <v>11</v>
      </c>
      <c r="BU158" s="1243" t="s">
        <v>12</v>
      </c>
      <c r="BV158" s="1244" t="s">
        <v>13</v>
      </c>
      <c r="BW158" s="1243" t="s">
        <v>14</v>
      </c>
      <c r="BX158" s="1244" t="s">
        <v>15</v>
      </c>
      <c r="BY158" s="1243" t="s">
        <v>14</v>
      </c>
      <c r="BZ158" s="1244" t="s">
        <v>15</v>
      </c>
      <c r="CA158" s="1243" t="s">
        <v>16</v>
      </c>
      <c r="CB158" s="1244" t="s">
        <v>17</v>
      </c>
      <c r="CC158" s="1244" t="s">
        <v>18</v>
      </c>
    </row>
    <row r="159" spans="1:81" s="2" customFormat="1" ht="60" customHeight="1" x14ac:dyDescent="0.2">
      <c r="B159" s="246" t="s">
        <v>112</v>
      </c>
      <c r="C159" s="746"/>
      <c r="D159" s="207"/>
      <c r="E159" s="114"/>
      <c r="F159" s="759"/>
      <c r="G159" s="207"/>
      <c r="H159" s="114"/>
      <c r="I159" s="759"/>
      <c r="J159" s="207"/>
      <c r="K159" s="114"/>
      <c r="L159" s="759"/>
      <c r="M159" s="207"/>
      <c r="N159" s="114"/>
      <c r="O159" s="759"/>
      <c r="P159" s="207"/>
      <c r="Q159" s="114"/>
      <c r="R159" s="759"/>
      <c r="S159" s="207"/>
      <c r="T159" s="207"/>
      <c r="U159" s="117"/>
      <c r="V159" s="207"/>
      <c r="W159" s="114"/>
      <c r="AE159" s="1228"/>
      <c r="AF159" s="1807" t="str">
        <f>C156</f>
        <v>Entity Type 1</v>
      </c>
      <c r="AG159" s="1053"/>
      <c r="AH159" s="1216"/>
      <c r="AI159" s="1809" t="str">
        <f>F156</f>
        <v>Entity Type 2</v>
      </c>
      <c r="AJ159" s="1053"/>
      <c r="AK159" s="1216"/>
      <c r="AL159" s="1809" t="str">
        <f>I156</f>
        <v>Entity Type 3</v>
      </c>
      <c r="AM159" s="1053"/>
      <c r="AN159" s="1216"/>
      <c r="AO159" s="1809" t="str">
        <f>L156</f>
        <v>Entity Type 4</v>
      </c>
      <c r="AP159" s="1053"/>
      <c r="AQ159" s="1216"/>
      <c r="AR159" s="1809" t="str">
        <f>O156</f>
        <v>Entity Type 5</v>
      </c>
      <c r="AS159" s="1053"/>
      <c r="AT159" s="1216"/>
      <c r="AU159" s="1809" t="str">
        <f>R156</f>
        <v>Entity Type 6</v>
      </c>
      <c r="AV159" s="1053"/>
      <c r="AW159" s="1053"/>
      <c r="AX159" s="1807" t="s">
        <v>50</v>
      </c>
      <c r="AY159" s="1053"/>
      <c r="AZ159" s="1216"/>
      <c r="BH159" s="1284"/>
      <c r="BI159" s="1847" t="str">
        <f>C156</f>
        <v>Entity Type 1</v>
      </c>
      <c r="BJ159" s="1127"/>
      <c r="BK159" s="1270"/>
      <c r="BL159" s="1849" t="str">
        <f>F156</f>
        <v>Entity Type 2</v>
      </c>
      <c r="BM159" s="1127"/>
      <c r="BN159" s="1270"/>
      <c r="BO159" s="1849" t="str">
        <f>I156</f>
        <v>Entity Type 3</v>
      </c>
      <c r="BP159" s="1127"/>
      <c r="BQ159" s="1270"/>
      <c r="BR159" s="1849" t="str">
        <f>L156</f>
        <v>Entity Type 4</v>
      </c>
      <c r="BS159" s="1127"/>
      <c r="BT159" s="1270"/>
      <c r="BU159" s="1849" t="str">
        <f>O156</f>
        <v>Entity Type 5</v>
      </c>
      <c r="BV159" s="1127"/>
      <c r="BW159" s="1270"/>
      <c r="BX159" s="1849" t="str">
        <f>R156</f>
        <v>Entity Type 6</v>
      </c>
      <c r="BY159" s="1127"/>
      <c r="BZ159" s="1127"/>
      <c r="CA159" s="1847" t="s">
        <v>50</v>
      </c>
      <c r="CB159" s="1127"/>
      <c r="CC159" s="1270"/>
    </row>
    <row r="160" spans="1:81" s="2" customFormat="1" ht="60" customHeight="1" thickBot="1" x14ac:dyDescent="0.25">
      <c r="B160" s="247" t="s">
        <v>584</v>
      </c>
      <c r="C160" s="752"/>
      <c r="D160" s="208"/>
      <c r="E160" s="115"/>
      <c r="F160" s="760"/>
      <c r="G160" s="208"/>
      <c r="H160" s="115"/>
      <c r="I160" s="760"/>
      <c r="J160" s="208"/>
      <c r="K160" s="115"/>
      <c r="L160" s="760"/>
      <c r="M160" s="208"/>
      <c r="N160" s="115"/>
      <c r="O160" s="760"/>
      <c r="P160" s="208"/>
      <c r="Q160" s="115"/>
      <c r="R160" s="760"/>
      <c r="S160" s="208"/>
      <c r="T160" s="208"/>
      <c r="U160" s="118"/>
      <c r="V160" s="208"/>
      <c r="W160" s="115"/>
      <c r="AE160" s="1229"/>
      <c r="AF160" s="1808"/>
      <c r="AG160" s="1218" t="s">
        <v>364</v>
      </c>
      <c r="AH160" s="1219" t="s">
        <v>370</v>
      </c>
      <c r="AI160" s="1810"/>
      <c r="AJ160" s="1218" t="s">
        <v>364</v>
      </c>
      <c r="AK160" s="1219" t="s">
        <v>370</v>
      </c>
      <c r="AL160" s="1810"/>
      <c r="AM160" s="1218" t="s">
        <v>364</v>
      </c>
      <c r="AN160" s="1219" t="s">
        <v>370</v>
      </c>
      <c r="AO160" s="1810"/>
      <c r="AP160" s="1218" t="s">
        <v>364</v>
      </c>
      <c r="AQ160" s="1219" t="s">
        <v>370</v>
      </c>
      <c r="AR160" s="1810"/>
      <c r="AS160" s="1218" t="s">
        <v>364</v>
      </c>
      <c r="AT160" s="1219" t="s">
        <v>370</v>
      </c>
      <c r="AU160" s="1810"/>
      <c r="AV160" s="1218" t="s">
        <v>364</v>
      </c>
      <c r="AW160" s="1219" t="s">
        <v>370</v>
      </c>
      <c r="AX160" s="1808"/>
      <c r="AY160" s="1218" t="s">
        <v>364</v>
      </c>
      <c r="AZ160" s="1219" t="s">
        <v>371</v>
      </c>
      <c r="BH160" s="1285"/>
      <c r="BI160" s="1848"/>
      <c r="BJ160" s="1272" t="s">
        <v>257</v>
      </c>
      <c r="BK160" s="1273" t="s">
        <v>370</v>
      </c>
      <c r="BL160" s="1850"/>
      <c r="BM160" s="1272" t="s">
        <v>257</v>
      </c>
      <c r="BN160" s="1273" t="s">
        <v>370</v>
      </c>
      <c r="BO160" s="1850"/>
      <c r="BP160" s="1272" t="s">
        <v>257</v>
      </c>
      <c r="BQ160" s="1273" t="s">
        <v>370</v>
      </c>
      <c r="BR160" s="1850"/>
      <c r="BS160" s="1272" t="s">
        <v>257</v>
      </c>
      <c r="BT160" s="1273" t="s">
        <v>370</v>
      </c>
      <c r="BU160" s="1850"/>
      <c r="BV160" s="1272" t="s">
        <v>257</v>
      </c>
      <c r="BW160" s="1273" t="s">
        <v>370</v>
      </c>
      <c r="BX160" s="1850"/>
      <c r="BY160" s="1272" t="s">
        <v>257</v>
      </c>
      <c r="BZ160" s="1273" t="s">
        <v>370</v>
      </c>
      <c r="CA160" s="1848"/>
      <c r="CB160" s="1272" t="s">
        <v>257</v>
      </c>
      <c r="CC160" s="1273" t="s">
        <v>371</v>
      </c>
    </row>
    <row r="161" spans="1:81" s="70" customFormat="1" ht="14.25" customHeight="1" x14ac:dyDescent="0.2">
      <c r="A161" s="69"/>
      <c r="B161" s="130" t="s">
        <v>151</v>
      </c>
      <c r="C161" s="119"/>
      <c r="D161" s="209"/>
      <c r="E161" s="112"/>
      <c r="F161" s="205"/>
      <c r="G161" s="209"/>
      <c r="H161" s="112"/>
      <c r="I161" s="205"/>
      <c r="J161" s="209"/>
      <c r="K161" s="112"/>
      <c r="L161" s="205"/>
      <c r="M161" s="209"/>
      <c r="N161" s="112"/>
      <c r="O161" s="205"/>
      <c r="P161" s="209"/>
      <c r="Q161" s="112"/>
      <c r="R161" s="205"/>
      <c r="S161" s="209"/>
      <c r="T161" s="209"/>
      <c r="U161" s="119"/>
      <c r="V161" s="209"/>
      <c r="W161" s="112"/>
      <c r="AE161" s="1197"/>
      <c r="AF161" s="1205"/>
      <c r="AG161" s="1519"/>
      <c r="AH161" s="1206"/>
      <c r="AI161" s="1520"/>
      <c r="AJ161" s="1519"/>
      <c r="AK161" s="1206"/>
      <c r="AL161" s="1520"/>
      <c r="AM161" s="1519"/>
      <c r="AN161" s="1206"/>
      <c r="AO161" s="1520"/>
      <c r="AP161" s="1519"/>
      <c r="AQ161" s="1206"/>
      <c r="AR161" s="1520"/>
      <c r="AS161" s="1519"/>
      <c r="AT161" s="1206"/>
      <c r="AU161" s="1520"/>
      <c r="AV161" s="1519"/>
      <c r="AW161" s="1519"/>
      <c r="AX161" s="1207"/>
      <c r="AY161" s="1220"/>
      <c r="AZ161" s="1208"/>
      <c r="BH161" s="1251"/>
      <c r="BI161" s="1259"/>
      <c r="BJ161" s="1501"/>
      <c r="BK161" s="1260"/>
      <c r="BL161" s="1502"/>
      <c r="BM161" s="1501"/>
      <c r="BN161" s="1260"/>
      <c r="BO161" s="1502"/>
      <c r="BP161" s="1501"/>
      <c r="BQ161" s="1260"/>
      <c r="BR161" s="1502"/>
      <c r="BS161" s="1501"/>
      <c r="BT161" s="1260"/>
      <c r="BU161" s="1502"/>
      <c r="BV161" s="1501"/>
      <c r="BW161" s="1260"/>
      <c r="BX161" s="1502"/>
      <c r="BY161" s="1501"/>
      <c r="BZ161" s="1501"/>
      <c r="CA161" s="1261"/>
      <c r="CB161" s="1274"/>
      <c r="CC161" s="1262"/>
    </row>
    <row r="162" spans="1:81" s="2" customFormat="1" ht="14.25" x14ac:dyDescent="0.2">
      <c r="A162" s="6"/>
      <c r="B162" s="102">
        <v>2002</v>
      </c>
      <c r="C162" s="227"/>
      <c r="D162" s="153"/>
      <c r="E162" s="152"/>
      <c r="F162" s="223"/>
      <c r="G162" s="153"/>
      <c r="H162" s="152"/>
      <c r="I162" s="223"/>
      <c r="J162" s="153"/>
      <c r="K162" s="152"/>
      <c r="L162" s="223"/>
      <c r="M162" s="153"/>
      <c r="N162" s="152"/>
      <c r="O162" s="223"/>
      <c r="P162" s="153"/>
      <c r="Q162" s="152"/>
      <c r="R162" s="223"/>
      <c r="S162" s="153"/>
      <c r="T162" s="153"/>
      <c r="U162" s="721">
        <f>C162+F162+I162+L162+O162+R162</f>
        <v>0</v>
      </c>
      <c r="V162" s="728">
        <f>D162+G162+J162+M162+P162+S162</f>
        <v>0</v>
      </c>
      <c r="W162" s="707">
        <f>E162+H162+K162+N162+Q162+T162</f>
        <v>0</v>
      </c>
      <c r="AE162" s="1204">
        <v>2002</v>
      </c>
      <c r="AF162" s="1205" t="str">
        <f>IF(ISNUMBER(C162),'Cover Page'!$D$32/1000000*'4 classification'!C162/'FX rate'!$C7,"")</f>
        <v/>
      </c>
      <c r="AG162" s="1519" t="str">
        <f>IF(ISNUMBER(D162),'Cover Page'!$D$32/1000000*'4 classification'!D162/'FX rate'!$C7,"")</f>
        <v/>
      </c>
      <c r="AH162" s="1206" t="str">
        <f>IF(ISNUMBER(E162),'Cover Page'!$D$32/1000000*'4 classification'!E162/'FX rate'!$C7,"")</f>
        <v/>
      </c>
      <c r="AI162" s="1520" t="str">
        <f>IF(ISNUMBER(F162),'Cover Page'!$D$32/1000000*'4 classification'!F162/'FX rate'!$C7,"")</f>
        <v/>
      </c>
      <c r="AJ162" s="1519" t="str">
        <f>IF(ISNUMBER(G162),'Cover Page'!$D$32/1000000*'4 classification'!G162/'FX rate'!$C7,"")</f>
        <v/>
      </c>
      <c r="AK162" s="1206" t="str">
        <f>IF(ISNUMBER(H162),'Cover Page'!$D$32/1000000*'4 classification'!H162/'FX rate'!$C7,"")</f>
        <v/>
      </c>
      <c r="AL162" s="1520" t="str">
        <f>IF(ISNUMBER(I162),'Cover Page'!$D$32/1000000*'4 classification'!I162/'FX rate'!$C7,"")</f>
        <v/>
      </c>
      <c r="AM162" s="1519" t="str">
        <f>IF(ISNUMBER(J162),'Cover Page'!$D$32/1000000*'4 classification'!J162/'FX rate'!$C7,"")</f>
        <v/>
      </c>
      <c r="AN162" s="1206" t="str">
        <f>IF(ISNUMBER(K162),'Cover Page'!$D$32/1000000*'4 classification'!K162/'FX rate'!$C7,"")</f>
        <v/>
      </c>
      <c r="AO162" s="1520" t="str">
        <f>IF(ISNUMBER(L162),'Cover Page'!$D$32/1000000*'4 classification'!L162/'FX rate'!$C7,"")</f>
        <v/>
      </c>
      <c r="AP162" s="1519" t="str">
        <f>IF(ISNUMBER(M162),'Cover Page'!$D$32/1000000*'4 classification'!M162/'FX rate'!$C7,"")</f>
        <v/>
      </c>
      <c r="AQ162" s="1206" t="str">
        <f>IF(ISNUMBER(N162),'Cover Page'!$D$32/1000000*'4 classification'!N162/'FX rate'!$C7,"")</f>
        <v/>
      </c>
      <c r="AR162" s="1520" t="str">
        <f>IF(ISNUMBER(O162),'Cover Page'!$D$32/1000000*'4 classification'!O162/'FX rate'!$C7,"")</f>
        <v/>
      </c>
      <c r="AS162" s="1519" t="str">
        <f>IF(ISNUMBER(P162),'Cover Page'!$D$32/1000000*'4 classification'!P162/'FX rate'!$C7,"")</f>
        <v/>
      </c>
      <c r="AT162" s="1206" t="str">
        <f>IF(ISNUMBER(Q162),'Cover Page'!$D$32/1000000*'4 classification'!Q162/'FX rate'!$C7,"")</f>
        <v/>
      </c>
      <c r="AU162" s="1520" t="str">
        <f>IF(ISNUMBER(R162),'Cover Page'!$D$32/1000000*'4 classification'!R162/'FX rate'!$C7,"")</f>
        <v/>
      </c>
      <c r="AV162" s="1519" t="str">
        <f>IF(ISNUMBER(S162),'Cover Page'!$D$32/1000000*'4 classification'!S162/'FX rate'!$C7,"")</f>
        <v/>
      </c>
      <c r="AW162" s="1532" t="str">
        <f>IF(ISNUMBER(T162),'Cover Page'!$D$32/1000000*'4 classification'!T162/'FX rate'!$C7,"")</f>
        <v/>
      </c>
      <c r="AX162" s="1520">
        <f>IF(ISNUMBER(U162),'Cover Page'!$D$32/1000000*'4 classification'!U162/'FX rate'!$C7,"")</f>
        <v>0</v>
      </c>
      <c r="AY162" s="1519">
        <f>IF(ISNUMBER(V162),'Cover Page'!$D$32/1000000*'4 classification'!V162/'FX rate'!$C7,"")</f>
        <v>0</v>
      </c>
      <c r="AZ162" s="1208">
        <f>IF(ISNUMBER(W162),'Cover Page'!$D$32/1000000*'4 classification'!W162/'FX rate'!$C7,"")</f>
        <v>0</v>
      </c>
      <c r="BH162" s="1258">
        <v>2002</v>
      </c>
      <c r="BI162" s="1259" t="str">
        <f>IF(ISNUMBER(C162),'Cover Page'!$D$32/1000000*C162/'FX rate'!$C$21,"")</f>
        <v/>
      </c>
      <c r="BJ162" s="1501" t="str">
        <f>IF(ISNUMBER(D162),'Cover Page'!$D$32/1000000*D162/'FX rate'!$C$21,"")</f>
        <v/>
      </c>
      <c r="BK162" s="1260" t="str">
        <f>IF(ISNUMBER(E162),'Cover Page'!$D$32/1000000*E162/'FX rate'!$C$21,"")</f>
        <v/>
      </c>
      <c r="BL162" s="1502" t="str">
        <f>IF(ISNUMBER(F162),'Cover Page'!$D$32/1000000*F162/'FX rate'!$C$21,"")</f>
        <v/>
      </c>
      <c r="BM162" s="1501" t="str">
        <f>IF(ISNUMBER(G162),'Cover Page'!$D$32/1000000*G162/'FX rate'!$C$21,"")</f>
        <v/>
      </c>
      <c r="BN162" s="1260" t="str">
        <f>IF(ISNUMBER(H162),'Cover Page'!$D$32/1000000*H162/'FX rate'!$C$21,"")</f>
        <v/>
      </c>
      <c r="BO162" s="1502" t="str">
        <f>IF(ISNUMBER(I162),'Cover Page'!$D$32/1000000*I162/'FX rate'!$C$21,"")</f>
        <v/>
      </c>
      <c r="BP162" s="1501" t="str">
        <f>IF(ISNUMBER(J162),'Cover Page'!$D$32/1000000*J162/'FX rate'!$C$21,"")</f>
        <v/>
      </c>
      <c r="BQ162" s="1260" t="str">
        <f>IF(ISNUMBER(K162),'Cover Page'!$D$32/1000000*K162/'FX rate'!$C$21,"")</f>
        <v/>
      </c>
      <c r="BR162" s="1502" t="str">
        <f>IF(ISNUMBER(L162),'Cover Page'!$D$32/1000000*L162/'FX rate'!$C$21,"")</f>
        <v/>
      </c>
      <c r="BS162" s="1501" t="str">
        <f>IF(ISNUMBER(M162),'Cover Page'!$D$32/1000000*M162/'FX rate'!$C$21,"")</f>
        <v/>
      </c>
      <c r="BT162" s="1260" t="str">
        <f>IF(ISNUMBER(N162),'Cover Page'!$D$32/1000000*N162/'FX rate'!$C$21,"")</f>
        <v/>
      </c>
      <c r="BU162" s="1502" t="str">
        <f>IF(ISNUMBER(O162),'Cover Page'!$D$32/1000000*O162/'FX rate'!$C$21,"")</f>
        <v/>
      </c>
      <c r="BV162" s="1501" t="str">
        <f>IF(ISNUMBER(P162),'Cover Page'!$D$32/1000000*P162/'FX rate'!$C$21,"")</f>
        <v/>
      </c>
      <c r="BW162" s="1260" t="str">
        <f>IF(ISNUMBER(Q162),'Cover Page'!$D$32/1000000*Q162/'FX rate'!$C$21,"")</f>
        <v/>
      </c>
      <c r="BX162" s="1502" t="str">
        <f>IF(ISNUMBER(R162),'Cover Page'!$D$32/1000000*R162/'FX rate'!$C$21,"")</f>
        <v/>
      </c>
      <c r="BY162" s="1501" t="str">
        <f>IF(ISNUMBER(S162),'Cover Page'!$D$32/1000000*S162/'FX rate'!$C$21,"")</f>
        <v/>
      </c>
      <c r="BZ162" s="1500" t="str">
        <f>IF(ISNUMBER(T162),'Cover Page'!$D$32/1000000*T162/'FX rate'!$C$21,"")</f>
        <v/>
      </c>
      <c r="CA162" s="1502">
        <f>IF(ISNUMBER(U162),'Cover Page'!$D$32/1000000*U162/'FX rate'!$C$21,"")</f>
        <v>0</v>
      </c>
      <c r="CB162" s="1501">
        <f>IF(ISNUMBER(V162),'Cover Page'!$D$32/1000000*V162/'FX rate'!$C$21,"")</f>
        <v>0</v>
      </c>
      <c r="CC162" s="1262">
        <f>IF(ISNUMBER(W162),'Cover Page'!$D$32/1000000*W162/'FX rate'!$C$21,"")</f>
        <v>0</v>
      </c>
    </row>
    <row r="163" spans="1:81" s="2" customFormat="1" ht="14.25" x14ac:dyDescent="0.2">
      <c r="A163" s="6"/>
      <c r="B163" s="103">
        <v>2003</v>
      </c>
      <c r="C163" s="229"/>
      <c r="D163" s="155"/>
      <c r="E163" s="154"/>
      <c r="F163" s="225"/>
      <c r="G163" s="155"/>
      <c r="H163" s="154"/>
      <c r="I163" s="225"/>
      <c r="J163" s="155"/>
      <c r="K163" s="154"/>
      <c r="L163" s="225"/>
      <c r="M163" s="155"/>
      <c r="N163" s="154"/>
      <c r="O163" s="225"/>
      <c r="P163" s="155"/>
      <c r="Q163" s="154"/>
      <c r="R163" s="225"/>
      <c r="S163" s="155"/>
      <c r="T163" s="155"/>
      <c r="U163" s="720">
        <f t="shared" ref="U163:U177" si="22">C163+F163+I163+L163+O163+R163</f>
        <v>0</v>
      </c>
      <c r="V163" s="729">
        <f t="shared" ref="V163:V177" si="23">D163+G163+J163+M163+P163+S163</f>
        <v>0</v>
      </c>
      <c r="W163" s="706">
        <f t="shared" ref="W163:W177" si="24">E163+H163+K163+N163+Q163+T163</f>
        <v>0</v>
      </c>
      <c r="AE163" s="1106">
        <v>2003</v>
      </c>
      <c r="AF163" s="1207" t="str">
        <f>IF(ISNUMBER(C163),'Cover Page'!$D$32/1000000*'4 classification'!C163/'FX rate'!$C8,"")</f>
        <v/>
      </c>
      <c r="AG163" s="1521" t="str">
        <f>IF(ISNUMBER(D163),'Cover Page'!$D$32/1000000*'4 classification'!D163/'FX rate'!$C8,"")</f>
        <v/>
      </c>
      <c r="AH163" s="1208" t="str">
        <f>IF(ISNUMBER(E163),'Cover Page'!$D$32/1000000*'4 classification'!E163/'FX rate'!$C8,"")</f>
        <v/>
      </c>
      <c r="AI163" s="1522" t="str">
        <f>IF(ISNUMBER(F163),'Cover Page'!$D$32/1000000*'4 classification'!F163/'FX rate'!$C8,"")</f>
        <v/>
      </c>
      <c r="AJ163" s="1521" t="str">
        <f>IF(ISNUMBER(G163),'Cover Page'!$D$32/1000000*'4 classification'!G163/'FX rate'!$C8,"")</f>
        <v/>
      </c>
      <c r="AK163" s="1208" t="str">
        <f>IF(ISNUMBER(H163),'Cover Page'!$D$32/1000000*'4 classification'!H163/'FX rate'!$C8,"")</f>
        <v/>
      </c>
      <c r="AL163" s="1522" t="str">
        <f>IF(ISNUMBER(I163),'Cover Page'!$D$32/1000000*'4 classification'!I163/'FX rate'!$C8,"")</f>
        <v/>
      </c>
      <c r="AM163" s="1521" t="str">
        <f>IF(ISNUMBER(J163),'Cover Page'!$D$32/1000000*'4 classification'!J163/'FX rate'!$C8,"")</f>
        <v/>
      </c>
      <c r="AN163" s="1208" t="str">
        <f>IF(ISNUMBER(K163),'Cover Page'!$D$32/1000000*'4 classification'!K163/'FX rate'!$C8,"")</f>
        <v/>
      </c>
      <c r="AO163" s="1522" t="str">
        <f>IF(ISNUMBER(L163),'Cover Page'!$D$32/1000000*'4 classification'!L163/'FX rate'!$C8,"")</f>
        <v/>
      </c>
      <c r="AP163" s="1521" t="str">
        <f>IF(ISNUMBER(M163),'Cover Page'!$D$32/1000000*'4 classification'!M163/'FX rate'!$C8,"")</f>
        <v/>
      </c>
      <c r="AQ163" s="1208" t="str">
        <f>IF(ISNUMBER(N163),'Cover Page'!$D$32/1000000*'4 classification'!N163/'FX rate'!$C8,"")</f>
        <v/>
      </c>
      <c r="AR163" s="1522" t="str">
        <f>IF(ISNUMBER(O163),'Cover Page'!$D$32/1000000*'4 classification'!O163/'FX rate'!$C8,"")</f>
        <v/>
      </c>
      <c r="AS163" s="1521" t="str">
        <f>IF(ISNUMBER(P163),'Cover Page'!$D$32/1000000*'4 classification'!P163/'FX rate'!$C8,"")</f>
        <v/>
      </c>
      <c r="AT163" s="1208" t="str">
        <f>IF(ISNUMBER(Q163),'Cover Page'!$D$32/1000000*'4 classification'!Q163/'FX rate'!$C8,"")</f>
        <v/>
      </c>
      <c r="AU163" s="1522" t="str">
        <f>IF(ISNUMBER(R163),'Cover Page'!$D$32/1000000*'4 classification'!R163/'FX rate'!$C8,"")</f>
        <v/>
      </c>
      <c r="AV163" s="1521" t="str">
        <f>IF(ISNUMBER(S163),'Cover Page'!$D$32/1000000*'4 classification'!S163/'FX rate'!$C8,"")</f>
        <v/>
      </c>
      <c r="AW163" s="1532" t="str">
        <f>IF(ISNUMBER(T163),'Cover Page'!$D$32/1000000*'4 classification'!T163/'FX rate'!$C8,"")</f>
        <v/>
      </c>
      <c r="AX163" s="1520">
        <f>IF(ISNUMBER(U163),'Cover Page'!$D$32/1000000*'4 classification'!U163/'FX rate'!$C8,"")</f>
        <v>0</v>
      </c>
      <c r="AY163" s="1519">
        <f>IF(ISNUMBER(V163),'Cover Page'!$D$32/1000000*'4 classification'!V163/'FX rate'!$C8,"")</f>
        <v>0</v>
      </c>
      <c r="AZ163" s="1206">
        <f>IF(ISNUMBER(W163),'Cover Page'!$D$32/1000000*'4 classification'!W163/'FX rate'!$C8,"")</f>
        <v>0</v>
      </c>
      <c r="BH163" s="1180">
        <v>2003</v>
      </c>
      <c r="BI163" s="1261" t="str">
        <f>IF(ISNUMBER(C163),'Cover Page'!$D$32/1000000*C163/'FX rate'!$C$21,"")</f>
        <v/>
      </c>
      <c r="BJ163" s="1503" t="str">
        <f>IF(ISNUMBER(D163),'Cover Page'!$D$32/1000000*D163/'FX rate'!$C$21,"")</f>
        <v/>
      </c>
      <c r="BK163" s="1262" t="str">
        <f>IF(ISNUMBER(E163),'Cover Page'!$D$32/1000000*E163/'FX rate'!$C$21,"")</f>
        <v/>
      </c>
      <c r="BL163" s="1504" t="str">
        <f>IF(ISNUMBER(F163),'Cover Page'!$D$32/1000000*F163/'FX rate'!$C$21,"")</f>
        <v/>
      </c>
      <c r="BM163" s="1503" t="str">
        <f>IF(ISNUMBER(G163),'Cover Page'!$D$32/1000000*G163/'FX rate'!$C$21,"")</f>
        <v/>
      </c>
      <c r="BN163" s="1262" t="str">
        <f>IF(ISNUMBER(H163),'Cover Page'!$D$32/1000000*H163/'FX rate'!$C$21,"")</f>
        <v/>
      </c>
      <c r="BO163" s="1504" t="str">
        <f>IF(ISNUMBER(I163),'Cover Page'!$D$32/1000000*I163/'FX rate'!$C$21,"")</f>
        <v/>
      </c>
      <c r="BP163" s="1503" t="str">
        <f>IF(ISNUMBER(J163),'Cover Page'!$D$32/1000000*J163/'FX rate'!$C$21,"")</f>
        <v/>
      </c>
      <c r="BQ163" s="1262" t="str">
        <f>IF(ISNUMBER(K163),'Cover Page'!$D$32/1000000*K163/'FX rate'!$C$21,"")</f>
        <v/>
      </c>
      <c r="BR163" s="1504" t="str">
        <f>IF(ISNUMBER(L163),'Cover Page'!$D$32/1000000*L163/'FX rate'!$C$21,"")</f>
        <v/>
      </c>
      <c r="BS163" s="1503" t="str">
        <f>IF(ISNUMBER(M163),'Cover Page'!$D$32/1000000*M163/'FX rate'!$C$21,"")</f>
        <v/>
      </c>
      <c r="BT163" s="1262" t="str">
        <f>IF(ISNUMBER(N163),'Cover Page'!$D$32/1000000*N163/'FX rate'!$C$21,"")</f>
        <v/>
      </c>
      <c r="BU163" s="1504" t="str">
        <f>IF(ISNUMBER(O163),'Cover Page'!$D$32/1000000*O163/'FX rate'!$C$21,"")</f>
        <v/>
      </c>
      <c r="BV163" s="1503" t="str">
        <f>IF(ISNUMBER(P163),'Cover Page'!$D$32/1000000*P163/'FX rate'!$C$21,"")</f>
        <v/>
      </c>
      <c r="BW163" s="1262" t="str">
        <f>IF(ISNUMBER(Q163),'Cover Page'!$D$32/1000000*Q163/'FX rate'!$C$21,"")</f>
        <v/>
      </c>
      <c r="BX163" s="1504" t="str">
        <f>IF(ISNUMBER(R163),'Cover Page'!$D$32/1000000*R163/'FX rate'!$C$21,"")</f>
        <v/>
      </c>
      <c r="BY163" s="1503" t="str">
        <f>IF(ISNUMBER(S163),'Cover Page'!$D$32/1000000*S163/'FX rate'!$C$21,"")</f>
        <v/>
      </c>
      <c r="BZ163" s="1500" t="str">
        <f>IF(ISNUMBER(T163),'Cover Page'!$D$32/1000000*T163/'FX rate'!$C$21,"")</f>
        <v/>
      </c>
      <c r="CA163" s="1502">
        <f>IF(ISNUMBER(U163),'Cover Page'!$D$32/1000000*U163/'FX rate'!$C$21,"")</f>
        <v>0</v>
      </c>
      <c r="CB163" s="1501">
        <f>IF(ISNUMBER(V163),'Cover Page'!$D$32/1000000*V163/'FX rate'!$C$21,"")</f>
        <v>0</v>
      </c>
      <c r="CC163" s="1260">
        <f>IF(ISNUMBER(W163),'Cover Page'!$D$32/1000000*W163/'FX rate'!$C$21,"")</f>
        <v>0</v>
      </c>
    </row>
    <row r="164" spans="1:81" s="2" customFormat="1" ht="14.25" x14ac:dyDescent="0.2">
      <c r="A164" s="6"/>
      <c r="B164" s="103">
        <v>2004</v>
      </c>
      <c r="C164" s="229"/>
      <c r="D164" s="155"/>
      <c r="E164" s="154"/>
      <c r="F164" s="225"/>
      <c r="G164" s="155"/>
      <c r="H164" s="154"/>
      <c r="I164" s="225"/>
      <c r="J164" s="155"/>
      <c r="K164" s="154"/>
      <c r="L164" s="225"/>
      <c r="M164" s="155"/>
      <c r="N164" s="154"/>
      <c r="O164" s="225"/>
      <c r="P164" s="155"/>
      <c r="Q164" s="154"/>
      <c r="R164" s="225"/>
      <c r="S164" s="155"/>
      <c r="T164" s="155"/>
      <c r="U164" s="720">
        <f t="shared" si="22"/>
        <v>0</v>
      </c>
      <c r="V164" s="729">
        <f t="shared" si="23"/>
        <v>0</v>
      </c>
      <c r="W164" s="706">
        <f t="shared" si="24"/>
        <v>0</v>
      </c>
      <c r="AE164" s="1106">
        <v>2004</v>
      </c>
      <c r="AF164" s="1207" t="str">
        <f>IF(ISNUMBER(C164),'Cover Page'!$D$32/1000000*'4 classification'!C164/'FX rate'!$C9,"")</f>
        <v/>
      </c>
      <c r="AG164" s="1521" t="str">
        <f>IF(ISNUMBER(D164),'Cover Page'!$D$32/1000000*'4 classification'!D164/'FX rate'!$C9,"")</f>
        <v/>
      </c>
      <c r="AH164" s="1208" t="str">
        <f>IF(ISNUMBER(E164),'Cover Page'!$D$32/1000000*'4 classification'!E164/'FX rate'!$C9,"")</f>
        <v/>
      </c>
      <c r="AI164" s="1522" t="str">
        <f>IF(ISNUMBER(F164),'Cover Page'!$D$32/1000000*'4 classification'!F164/'FX rate'!$C9,"")</f>
        <v/>
      </c>
      <c r="AJ164" s="1521" t="str">
        <f>IF(ISNUMBER(G164),'Cover Page'!$D$32/1000000*'4 classification'!G164/'FX rate'!$C9,"")</f>
        <v/>
      </c>
      <c r="AK164" s="1208" t="str">
        <f>IF(ISNUMBER(H164),'Cover Page'!$D$32/1000000*'4 classification'!H164/'FX rate'!$C9,"")</f>
        <v/>
      </c>
      <c r="AL164" s="1522" t="str">
        <f>IF(ISNUMBER(I164),'Cover Page'!$D$32/1000000*'4 classification'!I164/'FX rate'!$C9,"")</f>
        <v/>
      </c>
      <c r="AM164" s="1521" t="str">
        <f>IF(ISNUMBER(J164),'Cover Page'!$D$32/1000000*'4 classification'!J164/'FX rate'!$C9,"")</f>
        <v/>
      </c>
      <c r="AN164" s="1208" t="str">
        <f>IF(ISNUMBER(K164),'Cover Page'!$D$32/1000000*'4 classification'!K164/'FX rate'!$C9,"")</f>
        <v/>
      </c>
      <c r="AO164" s="1522" t="str">
        <f>IF(ISNUMBER(L164),'Cover Page'!$D$32/1000000*'4 classification'!L164/'FX rate'!$C9,"")</f>
        <v/>
      </c>
      <c r="AP164" s="1521" t="str">
        <f>IF(ISNUMBER(M164),'Cover Page'!$D$32/1000000*'4 classification'!M164/'FX rate'!$C9,"")</f>
        <v/>
      </c>
      <c r="AQ164" s="1208" t="str">
        <f>IF(ISNUMBER(N164),'Cover Page'!$D$32/1000000*'4 classification'!N164/'FX rate'!$C9,"")</f>
        <v/>
      </c>
      <c r="AR164" s="1522" t="str">
        <f>IF(ISNUMBER(O164),'Cover Page'!$D$32/1000000*'4 classification'!O164/'FX rate'!$C9,"")</f>
        <v/>
      </c>
      <c r="AS164" s="1521" t="str">
        <f>IF(ISNUMBER(P164),'Cover Page'!$D$32/1000000*'4 classification'!P164/'FX rate'!$C9,"")</f>
        <v/>
      </c>
      <c r="AT164" s="1208" t="str">
        <f>IF(ISNUMBER(Q164),'Cover Page'!$D$32/1000000*'4 classification'!Q164/'FX rate'!$C9,"")</f>
        <v/>
      </c>
      <c r="AU164" s="1522" t="str">
        <f>IF(ISNUMBER(R164),'Cover Page'!$D$32/1000000*'4 classification'!R164/'FX rate'!$C9,"")</f>
        <v/>
      </c>
      <c r="AV164" s="1521" t="str">
        <f>IF(ISNUMBER(S164),'Cover Page'!$D$32/1000000*'4 classification'!S164/'FX rate'!$C9,"")</f>
        <v/>
      </c>
      <c r="AW164" s="1532" t="str">
        <f>IF(ISNUMBER(T164),'Cover Page'!$D$32/1000000*'4 classification'!T164/'FX rate'!$C9,"")</f>
        <v/>
      </c>
      <c r="AX164" s="1520">
        <f>IF(ISNUMBER(U164),'Cover Page'!$D$32/1000000*'4 classification'!U164/'FX rate'!$C9,"")</f>
        <v>0</v>
      </c>
      <c r="AY164" s="1519">
        <f>IF(ISNUMBER(V164),'Cover Page'!$D$32/1000000*'4 classification'!V164/'FX rate'!$C9,"")</f>
        <v>0</v>
      </c>
      <c r="AZ164" s="1206">
        <f>IF(ISNUMBER(W164),'Cover Page'!$D$32/1000000*'4 classification'!W164/'FX rate'!$C9,"")</f>
        <v>0</v>
      </c>
      <c r="BH164" s="1180">
        <v>2004</v>
      </c>
      <c r="BI164" s="1261" t="str">
        <f>IF(ISNUMBER(C164),'Cover Page'!$D$32/1000000*C164/'FX rate'!$C$21,"")</f>
        <v/>
      </c>
      <c r="BJ164" s="1503" t="str">
        <f>IF(ISNUMBER(D164),'Cover Page'!$D$32/1000000*D164/'FX rate'!$C$21,"")</f>
        <v/>
      </c>
      <c r="BK164" s="1262" t="str">
        <f>IF(ISNUMBER(E164),'Cover Page'!$D$32/1000000*E164/'FX rate'!$C$21,"")</f>
        <v/>
      </c>
      <c r="BL164" s="1504" t="str">
        <f>IF(ISNUMBER(F164),'Cover Page'!$D$32/1000000*F164/'FX rate'!$C$21,"")</f>
        <v/>
      </c>
      <c r="BM164" s="1503" t="str">
        <f>IF(ISNUMBER(G164),'Cover Page'!$D$32/1000000*G164/'FX rate'!$C$21,"")</f>
        <v/>
      </c>
      <c r="BN164" s="1262" t="str">
        <f>IF(ISNUMBER(H164),'Cover Page'!$D$32/1000000*H164/'FX rate'!$C$21,"")</f>
        <v/>
      </c>
      <c r="BO164" s="1504" t="str">
        <f>IF(ISNUMBER(I164),'Cover Page'!$D$32/1000000*I164/'FX rate'!$C$21,"")</f>
        <v/>
      </c>
      <c r="BP164" s="1503" t="str">
        <f>IF(ISNUMBER(J164),'Cover Page'!$D$32/1000000*J164/'FX rate'!$C$21,"")</f>
        <v/>
      </c>
      <c r="BQ164" s="1262" t="str">
        <f>IF(ISNUMBER(K164),'Cover Page'!$D$32/1000000*K164/'FX rate'!$C$21,"")</f>
        <v/>
      </c>
      <c r="BR164" s="1504" t="str">
        <f>IF(ISNUMBER(L164),'Cover Page'!$D$32/1000000*L164/'FX rate'!$C$21,"")</f>
        <v/>
      </c>
      <c r="BS164" s="1503" t="str">
        <f>IF(ISNUMBER(M164),'Cover Page'!$D$32/1000000*M164/'FX rate'!$C$21,"")</f>
        <v/>
      </c>
      <c r="BT164" s="1262" t="str">
        <f>IF(ISNUMBER(N164),'Cover Page'!$D$32/1000000*N164/'FX rate'!$C$21,"")</f>
        <v/>
      </c>
      <c r="BU164" s="1504" t="str">
        <f>IF(ISNUMBER(O164),'Cover Page'!$D$32/1000000*O164/'FX rate'!$C$21,"")</f>
        <v/>
      </c>
      <c r="BV164" s="1503" t="str">
        <f>IF(ISNUMBER(P164),'Cover Page'!$D$32/1000000*P164/'FX rate'!$C$21,"")</f>
        <v/>
      </c>
      <c r="BW164" s="1262" t="str">
        <f>IF(ISNUMBER(Q164),'Cover Page'!$D$32/1000000*Q164/'FX rate'!$C$21,"")</f>
        <v/>
      </c>
      <c r="BX164" s="1504" t="str">
        <f>IF(ISNUMBER(R164),'Cover Page'!$D$32/1000000*R164/'FX rate'!$C$21,"")</f>
        <v/>
      </c>
      <c r="BY164" s="1503" t="str">
        <f>IF(ISNUMBER(S164),'Cover Page'!$D$32/1000000*S164/'FX rate'!$C$21,"")</f>
        <v/>
      </c>
      <c r="BZ164" s="1500" t="str">
        <f>IF(ISNUMBER(T164),'Cover Page'!$D$32/1000000*T164/'FX rate'!$C$21,"")</f>
        <v/>
      </c>
      <c r="CA164" s="1502">
        <f>IF(ISNUMBER(U164),'Cover Page'!$D$32/1000000*U164/'FX rate'!$C$21,"")</f>
        <v>0</v>
      </c>
      <c r="CB164" s="1501">
        <f>IF(ISNUMBER(V164),'Cover Page'!$D$32/1000000*V164/'FX rate'!$C$21,"")</f>
        <v>0</v>
      </c>
      <c r="CC164" s="1260">
        <f>IF(ISNUMBER(W164),'Cover Page'!$D$32/1000000*W164/'FX rate'!$C$21,"")</f>
        <v>0</v>
      </c>
    </row>
    <row r="165" spans="1:81" s="2" customFormat="1" ht="14.25" x14ac:dyDescent="0.2">
      <c r="A165" s="6"/>
      <c r="B165" s="103">
        <v>2005</v>
      </c>
      <c r="C165" s="229"/>
      <c r="D165" s="155"/>
      <c r="E165" s="154"/>
      <c r="F165" s="225"/>
      <c r="G165" s="155"/>
      <c r="H165" s="154"/>
      <c r="I165" s="225"/>
      <c r="J165" s="155"/>
      <c r="K165" s="154"/>
      <c r="L165" s="225"/>
      <c r="M165" s="155"/>
      <c r="N165" s="154"/>
      <c r="O165" s="225"/>
      <c r="P165" s="155"/>
      <c r="Q165" s="154"/>
      <c r="R165" s="225"/>
      <c r="S165" s="155"/>
      <c r="T165" s="155"/>
      <c r="U165" s="720">
        <f t="shared" si="22"/>
        <v>0</v>
      </c>
      <c r="V165" s="729">
        <f t="shared" si="23"/>
        <v>0</v>
      </c>
      <c r="W165" s="706">
        <f t="shared" si="24"/>
        <v>0</v>
      </c>
      <c r="AE165" s="1106">
        <v>2005</v>
      </c>
      <c r="AF165" s="1207" t="str">
        <f>IF(ISNUMBER(C165),'Cover Page'!$D$32/1000000*'4 classification'!C165/'FX rate'!$C10,"")</f>
        <v/>
      </c>
      <c r="AG165" s="1521" t="str">
        <f>IF(ISNUMBER(D165),'Cover Page'!$D$32/1000000*'4 classification'!D165/'FX rate'!$C10,"")</f>
        <v/>
      </c>
      <c r="AH165" s="1208" t="str">
        <f>IF(ISNUMBER(E165),'Cover Page'!$D$32/1000000*'4 classification'!E165/'FX rate'!$C10,"")</f>
        <v/>
      </c>
      <c r="AI165" s="1522" t="str">
        <f>IF(ISNUMBER(F165),'Cover Page'!$D$32/1000000*'4 classification'!F165/'FX rate'!$C10,"")</f>
        <v/>
      </c>
      <c r="AJ165" s="1521" t="str">
        <f>IF(ISNUMBER(G165),'Cover Page'!$D$32/1000000*'4 classification'!G165/'FX rate'!$C10,"")</f>
        <v/>
      </c>
      <c r="AK165" s="1208" t="str">
        <f>IF(ISNUMBER(H165),'Cover Page'!$D$32/1000000*'4 classification'!H165/'FX rate'!$C10,"")</f>
        <v/>
      </c>
      <c r="AL165" s="1522" t="str">
        <f>IF(ISNUMBER(I165),'Cover Page'!$D$32/1000000*'4 classification'!I165/'FX rate'!$C10,"")</f>
        <v/>
      </c>
      <c r="AM165" s="1521" t="str">
        <f>IF(ISNUMBER(J165),'Cover Page'!$D$32/1000000*'4 classification'!J165/'FX rate'!$C10,"")</f>
        <v/>
      </c>
      <c r="AN165" s="1208" t="str">
        <f>IF(ISNUMBER(K165),'Cover Page'!$D$32/1000000*'4 classification'!K165/'FX rate'!$C10,"")</f>
        <v/>
      </c>
      <c r="AO165" s="1522" t="str">
        <f>IF(ISNUMBER(L165),'Cover Page'!$D$32/1000000*'4 classification'!L165/'FX rate'!$C10,"")</f>
        <v/>
      </c>
      <c r="AP165" s="1521" t="str">
        <f>IF(ISNUMBER(M165),'Cover Page'!$D$32/1000000*'4 classification'!M165/'FX rate'!$C10,"")</f>
        <v/>
      </c>
      <c r="AQ165" s="1208" t="str">
        <f>IF(ISNUMBER(N165),'Cover Page'!$D$32/1000000*'4 classification'!N165/'FX rate'!$C10,"")</f>
        <v/>
      </c>
      <c r="AR165" s="1522" t="str">
        <f>IF(ISNUMBER(O165),'Cover Page'!$D$32/1000000*'4 classification'!O165/'FX rate'!$C10,"")</f>
        <v/>
      </c>
      <c r="AS165" s="1521" t="str">
        <f>IF(ISNUMBER(P165),'Cover Page'!$D$32/1000000*'4 classification'!P165/'FX rate'!$C10,"")</f>
        <v/>
      </c>
      <c r="AT165" s="1208" t="str">
        <f>IF(ISNUMBER(Q165),'Cover Page'!$D$32/1000000*'4 classification'!Q165/'FX rate'!$C10,"")</f>
        <v/>
      </c>
      <c r="AU165" s="1522" t="str">
        <f>IF(ISNUMBER(R165),'Cover Page'!$D$32/1000000*'4 classification'!R165/'FX rate'!$C10,"")</f>
        <v/>
      </c>
      <c r="AV165" s="1521" t="str">
        <f>IF(ISNUMBER(S165),'Cover Page'!$D$32/1000000*'4 classification'!S165/'FX rate'!$C10,"")</f>
        <v/>
      </c>
      <c r="AW165" s="1532" t="str">
        <f>IF(ISNUMBER(T165),'Cover Page'!$D$32/1000000*'4 classification'!T165/'FX rate'!$C10,"")</f>
        <v/>
      </c>
      <c r="AX165" s="1520">
        <f>IF(ISNUMBER(U165),'Cover Page'!$D$32/1000000*'4 classification'!U165/'FX rate'!$C10,"")</f>
        <v>0</v>
      </c>
      <c r="AY165" s="1519">
        <f>IF(ISNUMBER(V165),'Cover Page'!$D$32/1000000*'4 classification'!V165/'FX rate'!$C10,"")</f>
        <v>0</v>
      </c>
      <c r="AZ165" s="1206">
        <f>IF(ISNUMBER(W165),'Cover Page'!$D$32/1000000*'4 classification'!W165/'FX rate'!$C10,"")</f>
        <v>0</v>
      </c>
      <c r="BH165" s="1180">
        <v>2005</v>
      </c>
      <c r="BI165" s="1261" t="str">
        <f>IF(ISNUMBER(C165),'Cover Page'!$D$32/1000000*C165/'FX rate'!$C$21,"")</f>
        <v/>
      </c>
      <c r="BJ165" s="1503" t="str">
        <f>IF(ISNUMBER(D165),'Cover Page'!$D$32/1000000*D165/'FX rate'!$C$21,"")</f>
        <v/>
      </c>
      <c r="BK165" s="1262" t="str">
        <f>IF(ISNUMBER(E165),'Cover Page'!$D$32/1000000*E165/'FX rate'!$C$21,"")</f>
        <v/>
      </c>
      <c r="BL165" s="1504" t="str">
        <f>IF(ISNUMBER(F165),'Cover Page'!$D$32/1000000*F165/'FX rate'!$C$21,"")</f>
        <v/>
      </c>
      <c r="BM165" s="1503" t="str">
        <f>IF(ISNUMBER(G165),'Cover Page'!$D$32/1000000*G165/'FX rate'!$C$21,"")</f>
        <v/>
      </c>
      <c r="BN165" s="1262" t="str">
        <f>IF(ISNUMBER(H165),'Cover Page'!$D$32/1000000*H165/'FX rate'!$C$21,"")</f>
        <v/>
      </c>
      <c r="BO165" s="1504" t="str">
        <f>IF(ISNUMBER(I165),'Cover Page'!$D$32/1000000*I165/'FX rate'!$C$21,"")</f>
        <v/>
      </c>
      <c r="BP165" s="1503" t="str">
        <f>IF(ISNUMBER(J165),'Cover Page'!$D$32/1000000*J165/'FX rate'!$C$21,"")</f>
        <v/>
      </c>
      <c r="BQ165" s="1262" t="str">
        <f>IF(ISNUMBER(K165),'Cover Page'!$D$32/1000000*K165/'FX rate'!$C$21,"")</f>
        <v/>
      </c>
      <c r="BR165" s="1504" t="str">
        <f>IF(ISNUMBER(L165),'Cover Page'!$D$32/1000000*L165/'FX rate'!$C$21,"")</f>
        <v/>
      </c>
      <c r="BS165" s="1503" t="str">
        <f>IF(ISNUMBER(M165),'Cover Page'!$D$32/1000000*M165/'FX rate'!$C$21,"")</f>
        <v/>
      </c>
      <c r="BT165" s="1262" t="str">
        <f>IF(ISNUMBER(N165),'Cover Page'!$D$32/1000000*N165/'FX rate'!$C$21,"")</f>
        <v/>
      </c>
      <c r="BU165" s="1504" t="str">
        <f>IF(ISNUMBER(O165),'Cover Page'!$D$32/1000000*O165/'FX rate'!$C$21,"")</f>
        <v/>
      </c>
      <c r="BV165" s="1503" t="str">
        <f>IF(ISNUMBER(P165),'Cover Page'!$D$32/1000000*P165/'FX rate'!$C$21,"")</f>
        <v/>
      </c>
      <c r="BW165" s="1262" t="str">
        <f>IF(ISNUMBER(Q165),'Cover Page'!$D$32/1000000*Q165/'FX rate'!$C$21,"")</f>
        <v/>
      </c>
      <c r="BX165" s="1504" t="str">
        <f>IF(ISNUMBER(R165),'Cover Page'!$D$32/1000000*R165/'FX rate'!$C$21,"")</f>
        <v/>
      </c>
      <c r="BY165" s="1503" t="str">
        <f>IF(ISNUMBER(S165),'Cover Page'!$D$32/1000000*S165/'FX rate'!$C$21,"")</f>
        <v/>
      </c>
      <c r="BZ165" s="1500" t="str">
        <f>IF(ISNUMBER(T165),'Cover Page'!$D$32/1000000*T165/'FX rate'!$C$21,"")</f>
        <v/>
      </c>
      <c r="CA165" s="1502">
        <f>IF(ISNUMBER(U165),'Cover Page'!$D$32/1000000*U165/'FX rate'!$C$21,"")</f>
        <v>0</v>
      </c>
      <c r="CB165" s="1501">
        <f>IF(ISNUMBER(V165),'Cover Page'!$D$32/1000000*V165/'FX rate'!$C$21,"")</f>
        <v>0</v>
      </c>
      <c r="CC165" s="1260">
        <f>IF(ISNUMBER(W165),'Cover Page'!$D$32/1000000*W165/'FX rate'!$C$21,"")</f>
        <v>0</v>
      </c>
    </row>
    <row r="166" spans="1:81" s="2" customFormat="1" ht="14.25" x14ac:dyDescent="0.2">
      <c r="A166" s="6"/>
      <c r="B166" s="103">
        <v>2006</v>
      </c>
      <c r="C166" s="229"/>
      <c r="D166" s="155"/>
      <c r="E166" s="154"/>
      <c r="F166" s="225"/>
      <c r="G166" s="155"/>
      <c r="H166" s="154"/>
      <c r="I166" s="225"/>
      <c r="J166" s="155"/>
      <c r="K166" s="154"/>
      <c r="L166" s="225"/>
      <c r="M166" s="155"/>
      <c r="N166" s="154"/>
      <c r="O166" s="225"/>
      <c r="P166" s="155"/>
      <c r="Q166" s="154"/>
      <c r="R166" s="225"/>
      <c r="S166" s="155"/>
      <c r="T166" s="155"/>
      <c r="U166" s="720">
        <f t="shared" si="22"/>
        <v>0</v>
      </c>
      <c r="V166" s="729">
        <f t="shared" si="23"/>
        <v>0</v>
      </c>
      <c r="W166" s="706">
        <f t="shared" si="24"/>
        <v>0</v>
      </c>
      <c r="AE166" s="1106">
        <v>2006</v>
      </c>
      <c r="AF166" s="1207" t="str">
        <f>IF(ISNUMBER(C166),'Cover Page'!$D$32/1000000*'4 classification'!C166/'FX rate'!$C11,"")</f>
        <v/>
      </c>
      <c r="AG166" s="1521" t="str">
        <f>IF(ISNUMBER(D166),'Cover Page'!$D$32/1000000*'4 classification'!D166/'FX rate'!$C11,"")</f>
        <v/>
      </c>
      <c r="AH166" s="1208" t="str">
        <f>IF(ISNUMBER(E166),'Cover Page'!$D$32/1000000*'4 classification'!E166/'FX rate'!$C11,"")</f>
        <v/>
      </c>
      <c r="AI166" s="1522" t="str">
        <f>IF(ISNUMBER(F166),'Cover Page'!$D$32/1000000*'4 classification'!F166/'FX rate'!$C11,"")</f>
        <v/>
      </c>
      <c r="AJ166" s="1521" t="str">
        <f>IF(ISNUMBER(G166),'Cover Page'!$D$32/1000000*'4 classification'!G166/'FX rate'!$C11,"")</f>
        <v/>
      </c>
      <c r="AK166" s="1208" t="str">
        <f>IF(ISNUMBER(H166),'Cover Page'!$D$32/1000000*'4 classification'!H166/'FX rate'!$C11,"")</f>
        <v/>
      </c>
      <c r="AL166" s="1522" t="str">
        <f>IF(ISNUMBER(I166),'Cover Page'!$D$32/1000000*'4 classification'!I166/'FX rate'!$C11,"")</f>
        <v/>
      </c>
      <c r="AM166" s="1521" t="str">
        <f>IF(ISNUMBER(J166),'Cover Page'!$D$32/1000000*'4 classification'!J166/'FX rate'!$C11,"")</f>
        <v/>
      </c>
      <c r="AN166" s="1208" t="str">
        <f>IF(ISNUMBER(K166),'Cover Page'!$D$32/1000000*'4 classification'!K166/'FX rate'!$C11,"")</f>
        <v/>
      </c>
      <c r="AO166" s="1522" t="str">
        <f>IF(ISNUMBER(L166),'Cover Page'!$D$32/1000000*'4 classification'!L166/'FX rate'!$C11,"")</f>
        <v/>
      </c>
      <c r="AP166" s="1521" t="str">
        <f>IF(ISNUMBER(M166),'Cover Page'!$D$32/1000000*'4 classification'!M166/'FX rate'!$C11,"")</f>
        <v/>
      </c>
      <c r="AQ166" s="1208" t="str">
        <f>IF(ISNUMBER(N166),'Cover Page'!$D$32/1000000*'4 classification'!N166/'FX rate'!$C11,"")</f>
        <v/>
      </c>
      <c r="AR166" s="1522" t="str">
        <f>IF(ISNUMBER(O166),'Cover Page'!$D$32/1000000*'4 classification'!O166/'FX rate'!$C11,"")</f>
        <v/>
      </c>
      <c r="AS166" s="1521" t="str">
        <f>IF(ISNUMBER(P166),'Cover Page'!$D$32/1000000*'4 classification'!P166/'FX rate'!$C11,"")</f>
        <v/>
      </c>
      <c r="AT166" s="1208" t="str">
        <f>IF(ISNUMBER(Q166),'Cover Page'!$D$32/1000000*'4 classification'!Q166/'FX rate'!$C11,"")</f>
        <v/>
      </c>
      <c r="AU166" s="1522" t="str">
        <f>IF(ISNUMBER(R166),'Cover Page'!$D$32/1000000*'4 classification'!R166/'FX rate'!$C11,"")</f>
        <v/>
      </c>
      <c r="AV166" s="1521" t="str">
        <f>IF(ISNUMBER(S166),'Cover Page'!$D$32/1000000*'4 classification'!S166/'FX rate'!$C11,"")</f>
        <v/>
      </c>
      <c r="AW166" s="1532" t="str">
        <f>IF(ISNUMBER(T166),'Cover Page'!$D$32/1000000*'4 classification'!T166/'FX rate'!$C11,"")</f>
        <v/>
      </c>
      <c r="AX166" s="1520">
        <f>IF(ISNUMBER(U166),'Cover Page'!$D$32/1000000*'4 classification'!U166/'FX rate'!$C11,"")</f>
        <v>0</v>
      </c>
      <c r="AY166" s="1519">
        <f>IF(ISNUMBER(V166),'Cover Page'!$D$32/1000000*'4 classification'!V166/'FX rate'!$C11,"")</f>
        <v>0</v>
      </c>
      <c r="AZ166" s="1206">
        <f>IF(ISNUMBER(W166),'Cover Page'!$D$32/1000000*'4 classification'!W166/'FX rate'!$C11,"")</f>
        <v>0</v>
      </c>
      <c r="BH166" s="1180">
        <v>2006</v>
      </c>
      <c r="BI166" s="1261" t="str">
        <f>IF(ISNUMBER(C166),'Cover Page'!$D$32/1000000*C166/'FX rate'!$C$21,"")</f>
        <v/>
      </c>
      <c r="BJ166" s="1503" t="str">
        <f>IF(ISNUMBER(D166),'Cover Page'!$D$32/1000000*D166/'FX rate'!$C$21,"")</f>
        <v/>
      </c>
      <c r="BK166" s="1262" t="str">
        <f>IF(ISNUMBER(E166),'Cover Page'!$D$32/1000000*E166/'FX rate'!$C$21,"")</f>
        <v/>
      </c>
      <c r="BL166" s="1504" t="str">
        <f>IF(ISNUMBER(F166),'Cover Page'!$D$32/1000000*F166/'FX rate'!$C$21,"")</f>
        <v/>
      </c>
      <c r="BM166" s="1503" t="str">
        <f>IF(ISNUMBER(G166),'Cover Page'!$D$32/1000000*G166/'FX rate'!$C$21,"")</f>
        <v/>
      </c>
      <c r="BN166" s="1262" t="str">
        <f>IF(ISNUMBER(H166),'Cover Page'!$D$32/1000000*H166/'FX rate'!$C$21,"")</f>
        <v/>
      </c>
      <c r="BO166" s="1504" t="str">
        <f>IF(ISNUMBER(I166),'Cover Page'!$D$32/1000000*I166/'FX rate'!$C$21,"")</f>
        <v/>
      </c>
      <c r="BP166" s="1503" t="str">
        <f>IF(ISNUMBER(J166),'Cover Page'!$D$32/1000000*J166/'FX rate'!$C$21,"")</f>
        <v/>
      </c>
      <c r="BQ166" s="1262" t="str">
        <f>IF(ISNUMBER(K166),'Cover Page'!$D$32/1000000*K166/'FX rate'!$C$21,"")</f>
        <v/>
      </c>
      <c r="BR166" s="1504" t="str">
        <f>IF(ISNUMBER(L166),'Cover Page'!$D$32/1000000*L166/'FX rate'!$C$21,"")</f>
        <v/>
      </c>
      <c r="BS166" s="1503" t="str">
        <f>IF(ISNUMBER(M166),'Cover Page'!$D$32/1000000*M166/'FX rate'!$C$21,"")</f>
        <v/>
      </c>
      <c r="BT166" s="1262" t="str">
        <f>IF(ISNUMBER(N166),'Cover Page'!$D$32/1000000*N166/'FX rate'!$C$21,"")</f>
        <v/>
      </c>
      <c r="BU166" s="1504" t="str">
        <f>IF(ISNUMBER(O166),'Cover Page'!$D$32/1000000*O166/'FX rate'!$C$21,"")</f>
        <v/>
      </c>
      <c r="BV166" s="1503" t="str">
        <f>IF(ISNUMBER(P166),'Cover Page'!$D$32/1000000*P166/'FX rate'!$C$21,"")</f>
        <v/>
      </c>
      <c r="BW166" s="1262" t="str">
        <f>IF(ISNUMBER(Q166),'Cover Page'!$D$32/1000000*Q166/'FX rate'!$C$21,"")</f>
        <v/>
      </c>
      <c r="BX166" s="1504" t="str">
        <f>IF(ISNUMBER(R166),'Cover Page'!$D$32/1000000*R166/'FX rate'!$C$21,"")</f>
        <v/>
      </c>
      <c r="BY166" s="1503" t="str">
        <f>IF(ISNUMBER(S166),'Cover Page'!$D$32/1000000*S166/'FX rate'!$C$21,"")</f>
        <v/>
      </c>
      <c r="BZ166" s="1500" t="str">
        <f>IF(ISNUMBER(T166),'Cover Page'!$D$32/1000000*T166/'FX rate'!$C$21,"")</f>
        <v/>
      </c>
      <c r="CA166" s="1502">
        <f>IF(ISNUMBER(U166),'Cover Page'!$D$32/1000000*U166/'FX rate'!$C$21,"")</f>
        <v>0</v>
      </c>
      <c r="CB166" s="1501">
        <f>IF(ISNUMBER(V166),'Cover Page'!$D$32/1000000*V166/'FX rate'!$C$21,"")</f>
        <v>0</v>
      </c>
      <c r="CC166" s="1260">
        <f>IF(ISNUMBER(W166),'Cover Page'!$D$32/1000000*W166/'FX rate'!$C$21,"")</f>
        <v>0</v>
      </c>
    </row>
    <row r="167" spans="1:81" s="2" customFormat="1" ht="14.25" x14ac:dyDescent="0.2">
      <c r="A167" s="6"/>
      <c r="B167" s="103">
        <v>2007</v>
      </c>
      <c r="C167" s="229"/>
      <c r="D167" s="155"/>
      <c r="E167" s="154"/>
      <c r="F167" s="225"/>
      <c r="G167" s="155"/>
      <c r="H167" s="154"/>
      <c r="I167" s="225"/>
      <c r="J167" s="155"/>
      <c r="K167" s="154"/>
      <c r="L167" s="225"/>
      <c r="M167" s="155"/>
      <c r="N167" s="154"/>
      <c r="O167" s="225"/>
      <c r="P167" s="155"/>
      <c r="Q167" s="154"/>
      <c r="R167" s="225"/>
      <c r="S167" s="155"/>
      <c r="T167" s="155"/>
      <c r="U167" s="720">
        <f t="shared" si="22"/>
        <v>0</v>
      </c>
      <c r="V167" s="729">
        <f t="shared" si="23"/>
        <v>0</v>
      </c>
      <c r="W167" s="706">
        <f t="shared" si="24"/>
        <v>0</v>
      </c>
      <c r="AE167" s="1106">
        <v>2007</v>
      </c>
      <c r="AF167" s="1207" t="str">
        <f>IF(ISNUMBER(C167),'Cover Page'!$D$32/1000000*'4 classification'!C167/'FX rate'!$C12,"")</f>
        <v/>
      </c>
      <c r="AG167" s="1521" t="str">
        <f>IF(ISNUMBER(D167),'Cover Page'!$D$32/1000000*'4 classification'!D167/'FX rate'!$C12,"")</f>
        <v/>
      </c>
      <c r="AH167" s="1208" t="str">
        <f>IF(ISNUMBER(E167),'Cover Page'!$D$32/1000000*'4 classification'!E167/'FX rate'!$C12,"")</f>
        <v/>
      </c>
      <c r="AI167" s="1522" t="str">
        <f>IF(ISNUMBER(F167),'Cover Page'!$D$32/1000000*'4 classification'!F167/'FX rate'!$C12,"")</f>
        <v/>
      </c>
      <c r="AJ167" s="1521" t="str">
        <f>IF(ISNUMBER(G167),'Cover Page'!$D$32/1000000*'4 classification'!G167/'FX rate'!$C12,"")</f>
        <v/>
      </c>
      <c r="AK167" s="1208" t="str">
        <f>IF(ISNUMBER(H167),'Cover Page'!$D$32/1000000*'4 classification'!H167/'FX rate'!$C12,"")</f>
        <v/>
      </c>
      <c r="AL167" s="1522" t="str">
        <f>IF(ISNUMBER(I167),'Cover Page'!$D$32/1000000*'4 classification'!I167/'FX rate'!$C12,"")</f>
        <v/>
      </c>
      <c r="AM167" s="1521" t="str">
        <f>IF(ISNUMBER(J167),'Cover Page'!$D$32/1000000*'4 classification'!J167/'FX rate'!$C12,"")</f>
        <v/>
      </c>
      <c r="AN167" s="1208" t="str">
        <f>IF(ISNUMBER(K167),'Cover Page'!$D$32/1000000*'4 classification'!K167/'FX rate'!$C12,"")</f>
        <v/>
      </c>
      <c r="AO167" s="1522" t="str">
        <f>IF(ISNUMBER(L167),'Cover Page'!$D$32/1000000*'4 classification'!L167/'FX rate'!$C12,"")</f>
        <v/>
      </c>
      <c r="AP167" s="1521" t="str">
        <f>IF(ISNUMBER(M167),'Cover Page'!$D$32/1000000*'4 classification'!M167/'FX rate'!$C12,"")</f>
        <v/>
      </c>
      <c r="AQ167" s="1208" t="str">
        <f>IF(ISNUMBER(N167),'Cover Page'!$D$32/1000000*'4 classification'!N167/'FX rate'!$C12,"")</f>
        <v/>
      </c>
      <c r="AR167" s="1522" t="str">
        <f>IF(ISNUMBER(O167),'Cover Page'!$D$32/1000000*'4 classification'!O167/'FX rate'!$C12,"")</f>
        <v/>
      </c>
      <c r="AS167" s="1521" t="str">
        <f>IF(ISNUMBER(P167),'Cover Page'!$D$32/1000000*'4 classification'!P167/'FX rate'!$C12,"")</f>
        <v/>
      </c>
      <c r="AT167" s="1208" t="str">
        <f>IF(ISNUMBER(Q167),'Cover Page'!$D$32/1000000*'4 classification'!Q167/'FX rate'!$C12,"")</f>
        <v/>
      </c>
      <c r="AU167" s="1522" t="str">
        <f>IF(ISNUMBER(R167),'Cover Page'!$D$32/1000000*'4 classification'!R167/'FX rate'!$C12,"")</f>
        <v/>
      </c>
      <c r="AV167" s="1521" t="str">
        <f>IF(ISNUMBER(S167),'Cover Page'!$D$32/1000000*'4 classification'!S167/'FX rate'!$C12,"")</f>
        <v/>
      </c>
      <c r="AW167" s="1532" t="str">
        <f>IF(ISNUMBER(T167),'Cover Page'!$D$32/1000000*'4 classification'!T167/'FX rate'!$C12,"")</f>
        <v/>
      </c>
      <c r="AX167" s="1520">
        <f>IF(ISNUMBER(U167),'Cover Page'!$D$32/1000000*'4 classification'!U167/'FX rate'!$C12,"")</f>
        <v>0</v>
      </c>
      <c r="AY167" s="1519">
        <f>IF(ISNUMBER(V167),'Cover Page'!$D$32/1000000*'4 classification'!V167/'FX rate'!$C12,"")</f>
        <v>0</v>
      </c>
      <c r="AZ167" s="1206">
        <f>IF(ISNUMBER(W167),'Cover Page'!$D$32/1000000*'4 classification'!W167/'FX rate'!$C12,"")</f>
        <v>0</v>
      </c>
      <c r="BH167" s="1180">
        <v>2007</v>
      </c>
      <c r="BI167" s="1261" t="str">
        <f>IF(ISNUMBER(C167),'Cover Page'!$D$32/1000000*C167/'FX rate'!$C$21,"")</f>
        <v/>
      </c>
      <c r="BJ167" s="1503" t="str">
        <f>IF(ISNUMBER(D167),'Cover Page'!$D$32/1000000*D167/'FX rate'!$C$21,"")</f>
        <v/>
      </c>
      <c r="BK167" s="1262" t="str">
        <f>IF(ISNUMBER(E167),'Cover Page'!$D$32/1000000*E167/'FX rate'!$C$21,"")</f>
        <v/>
      </c>
      <c r="BL167" s="1504" t="str">
        <f>IF(ISNUMBER(F167),'Cover Page'!$D$32/1000000*F167/'FX rate'!$C$21,"")</f>
        <v/>
      </c>
      <c r="BM167" s="1503" t="str">
        <f>IF(ISNUMBER(G167),'Cover Page'!$D$32/1000000*G167/'FX rate'!$C$21,"")</f>
        <v/>
      </c>
      <c r="BN167" s="1262" t="str">
        <f>IF(ISNUMBER(H167),'Cover Page'!$D$32/1000000*H167/'FX rate'!$C$21,"")</f>
        <v/>
      </c>
      <c r="BO167" s="1504" t="str">
        <f>IF(ISNUMBER(I167),'Cover Page'!$D$32/1000000*I167/'FX rate'!$C$21,"")</f>
        <v/>
      </c>
      <c r="BP167" s="1503" t="str">
        <f>IF(ISNUMBER(J167),'Cover Page'!$D$32/1000000*J167/'FX rate'!$C$21,"")</f>
        <v/>
      </c>
      <c r="BQ167" s="1262" t="str">
        <f>IF(ISNUMBER(K167),'Cover Page'!$D$32/1000000*K167/'FX rate'!$C$21,"")</f>
        <v/>
      </c>
      <c r="BR167" s="1504" t="str">
        <f>IF(ISNUMBER(L167),'Cover Page'!$D$32/1000000*L167/'FX rate'!$C$21,"")</f>
        <v/>
      </c>
      <c r="BS167" s="1503" t="str">
        <f>IF(ISNUMBER(M167),'Cover Page'!$D$32/1000000*M167/'FX rate'!$C$21,"")</f>
        <v/>
      </c>
      <c r="BT167" s="1262" t="str">
        <f>IF(ISNUMBER(N167),'Cover Page'!$D$32/1000000*N167/'FX rate'!$C$21,"")</f>
        <v/>
      </c>
      <c r="BU167" s="1504" t="str">
        <f>IF(ISNUMBER(O167),'Cover Page'!$D$32/1000000*O167/'FX rate'!$C$21,"")</f>
        <v/>
      </c>
      <c r="BV167" s="1503" t="str">
        <f>IF(ISNUMBER(P167),'Cover Page'!$D$32/1000000*P167/'FX rate'!$C$21,"")</f>
        <v/>
      </c>
      <c r="BW167" s="1262" t="str">
        <f>IF(ISNUMBER(Q167),'Cover Page'!$D$32/1000000*Q167/'FX rate'!$C$21,"")</f>
        <v/>
      </c>
      <c r="BX167" s="1504" t="str">
        <f>IF(ISNUMBER(R167),'Cover Page'!$D$32/1000000*R167/'FX rate'!$C$21,"")</f>
        <v/>
      </c>
      <c r="BY167" s="1503" t="str">
        <f>IF(ISNUMBER(S167),'Cover Page'!$D$32/1000000*S167/'FX rate'!$C$21,"")</f>
        <v/>
      </c>
      <c r="BZ167" s="1500" t="str">
        <f>IF(ISNUMBER(T167),'Cover Page'!$D$32/1000000*T167/'FX rate'!$C$21,"")</f>
        <v/>
      </c>
      <c r="CA167" s="1502">
        <f>IF(ISNUMBER(U167),'Cover Page'!$D$32/1000000*U167/'FX rate'!$C$21,"")</f>
        <v>0</v>
      </c>
      <c r="CB167" s="1501">
        <f>IF(ISNUMBER(V167),'Cover Page'!$D$32/1000000*V167/'FX rate'!$C$21,"")</f>
        <v>0</v>
      </c>
      <c r="CC167" s="1260">
        <f>IF(ISNUMBER(W167),'Cover Page'!$D$32/1000000*W167/'FX rate'!$C$21,"")</f>
        <v>0</v>
      </c>
    </row>
    <row r="168" spans="1:81" s="2" customFormat="1" ht="14.25" x14ac:dyDescent="0.2">
      <c r="A168" s="6"/>
      <c r="B168" s="103">
        <v>2008</v>
      </c>
      <c r="C168" s="229"/>
      <c r="D168" s="155"/>
      <c r="E168" s="154"/>
      <c r="F168" s="225"/>
      <c r="G168" s="155"/>
      <c r="H168" s="154"/>
      <c r="I168" s="225"/>
      <c r="J168" s="155"/>
      <c r="K168" s="154"/>
      <c r="L168" s="225"/>
      <c r="M168" s="155"/>
      <c r="N168" s="154"/>
      <c r="O168" s="225"/>
      <c r="P168" s="155"/>
      <c r="Q168" s="154"/>
      <c r="R168" s="225"/>
      <c r="S168" s="155"/>
      <c r="T168" s="155"/>
      <c r="U168" s="720">
        <f t="shared" si="22"/>
        <v>0</v>
      </c>
      <c r="V168" s="729">
        <f t="shared" si="23"/>
        <v>0</v>
      </c>
      <c r="W168" s="706">
        <f t="shared" si="24"/>
        <v>0</v>
      </c>
      <c r="AE168" s="1106">
        <v>2008</v>
      </c>
      <c r="AF168" s="1207" t="str">
        <f>IF(ISNUMBER(C168),'Cover Page'!$D$32/1000000*'4 classification'!C168/'FX rate'!$C13,"")</f>
        <v/>
      </c>
      <c r="AG168" s="1521" t="str">
        <f>IF(ISNUMBER(D168),'Cover Page'!$D$32/1000000*'4 classification'!D168/'FX rate'!$C13,"")</f>
        <v/>
      </c>
      <c r="AH168" s="1208" t="str">
        <f>IF(ISNUMBER(E168),'Cover Page'!$D$32/1000000*'4 classification'!E168/'FX rate'!$C13,"")</f>
        <v/>
      </c>
      <c r="AI168" s="1522" t="str">
        <f>IF(ISNUMBER(F168),'Cover Page'!$D$32/1000000*'4 classification'!F168/'FX rate'!$C13,"")</f>
        <v/>
      </c>
      <c r="AJ168" s="1521" t="str">
        <f>IF(ISNUMBER(G168),'Cover Page'!$D$32/1000000*'4 classification'!G168/'FX rate'!$C13,"")</f>
        <v/>
      </c>
      <c r="AK168" s="1208" t="str">
        <f>IF(ISNUMBER(H168),'Cover Page'!$D$32/1000000*'4 classification'!H168/'FX rate'!$C13,"")</f>
        <v/>
      </c>
      <c r="AL168" s="1522" t="str">
        <f>IF(ISNUMBER(I168),'Cover Page'!$D$32/1000000*'4 classification'!I168/'FX rate'!$C13,"")</f>
        <v/>
      </c>
      <c r="AM168" s="1521" t="str">
        <f>IF(ISNUMBER(J168),'Cover Page'!$D$32/1000000*'4 classification'!J168/'FX rate'!$C13,"")</f>
        <v/>
      </c>
      <c r="AN168" s="1208" t="str">
        <f>IF(ISNUMBER(K168),'Cover Page'!$D$32/1000000*'4 classification'!K168/'FX rate'!$C13,"")</f>
        <v/>
      </c>
      <c r="AO168" s="1522" t="str">
        <f>IF(ISNUMBER(L168),'Cover Page'!$D$32/1000000*'4 classification'!L168/'FX rate'!$C13,"")</f>
        <v/>
      </c>
      <c r="AP168" s="1521" t="str">
        <f>IF(ISNUMBER(M168),'Cover Page'!$D$32/1000000*'4 classification'!M168/'FX rate'!$C13,"")</f>
        <v/>
      </c>
      <c r="AQ168" s="1208" t="str">
        <f>IF(ISNUMBER(N168),'Cover Page'!$D$32/1000000*'4 classification'!N168/'FX rate'!$C13,"")</f>
        <v/>
      </c>
      <c r="AR168" s="1522" t="str">
        <f>IF(ISNUMBER(O168),'Cover Page'!$D$32/1000000*'4 classification'!O168/'FX rate'!$C13,"")</f>
        <v/>
      </c>
      <c r="AS168" s="1521" t="str">
        <f>IF(ISNUMBER(P168),'Cover Page'!$D$32/1000000*'4 classification'!P168/'FX rate'!$C13,"")</f>
        <v/>
      </c>
      <c r="AT168" s="1208" t="str">
        <f>IF(ISNUMBER(Q168),'Cover Page'!$D$32/1000000*'4 classification'!Q168/'FX rate'!$C13,"")</f>
        <v/>
      </c>
      <c r="AU168" s="1522" t="str">
        <f>IF(ISNUMBER(R168),'Cover Page'!$D$32/1000000*'4 classification'!R168/'FX rate'!$C13,"")</f>
        <v/>
      </c>
      <c r="AV168" s="1521" t="str">
        <f>IF(ISNUMBER(S168),'Cover Page'!$D$32/1000000*'4 classification'!S168/'FX rate'!$C13,"")</f>
        <v/>
      </c>
      <c r="AW168" s="1532" t="str">
        <f>IF(ISNUMBER(T168),'Cover Page'!$D$32/1000000*'4 classification'!T168/'FX rate'!$C13,"")</f>
        <v/>
      </c>
      <c r="AX168" s="1520">
        <f>IF(ISNUMBER(U168),'Cover Page'!$D$32/1000000*'4 classification'!U168/'FX rate'!$C13,"")</f>
        <v>0</v>
      </c>
      <c r="AY168" s="1519">
        <f>IF(ISNUMBER(V168),'Cover Page'!$D$32/1000000*'4 classification'!V168/'FX rate'!$C13,"")</f>
        <v>0</v>
      </c>
      <c r="AZ168" s="1206">
        <f>IF(ISNUMBER(W168),'Cover Page'!$D$32/1000000*'4 classification'!W168/'FX rate'!$C13,"")</f>
        <v>0</v>
      </c>
      <c r="BH168" s="1180">
        <v>2008</v>
      </c>
      <c r="BI168" s="1261" t="str">
        <f>IF(ISNUMBER(C168),'Cover Page'!$D$32/1000000*C168/'FX rate'!$C$21,"")</f>
        <v/>
      </c>
      <c r="BJ168" s="1503" t="str">
        <f>IF(ISNUMBER(D168),'Cover Page'!$D$32/1000000*D168/'FX rate'!$C$21,"")</f>
        <v/>
      </c>
      <c r="BK168" s="1262" t="str">
        <f>IF(ISNUMBER(E168),'Cover Page'!$D$32/1000000*E168/'FX rate'!$C$21,"")</f>
        <v/>
      </c>
      <c r="BL168" s="1504" t="str">
        <f>IF(ISNUMBER(F168),'Cover Page'!$D$32/1000000*F168/'FX rate'!$C$21,"")</f>
        <v/>
      </c>
      <c r="BM168" s="1503" t="str">
        <f>IF(ISNUMBER(G168),'Cover Page'!$D$32/1000000*G168/'FX rate'!$C$21,"")</f>
        <v/>
      </c>
      <c r="BN168" s="1262" t="str">
        <f>IF(ISNUMBER(H168),'Cover Page'!$D$32/1000000*H168/'FX rate'!$C$21,"")</f>
        <v/>
      </c>
      <c r="BO168" s="1504" t="str">
        <f>IF(ISNUMBER(I168),'Cover Page'!$D$32/1000000*I168/'FX rate'!$C$21,"")</f>
        <v/>
      </c>
      <c r="BP168" s="1503" t="str">
        <f>IF(ISNUMBER(J168),'Cover Page'!$D$32/1000000*J168/'FX rate'!$C$21,"")</f>
        <v/>
      </c>
      <c r="BQ168" s="1262" t="str">
        <f>IF(ISNUMBER(K168),'Cover Page'!$D$32/1000000*K168/'FX rate'!$C$21,"")</f>
        <v/>
      </c>
      <c r="BR168" s="1504" t="str">
        <f>IF(ISNUMBER(L168),'Cover Page'!$D$32/1000000*L168/'FX rate'!$C$21,"")</f>
        <v/>
      </c>
      <c r="BS168" s="1503" t="str">
        <f>IF(ISNUMBER(M168),'Cover Page'!$D$32/1000000*M168/'FX rate'!$C$21,"")</f>
        <v/>
      </c>
      <c r="BT168" s="1262" t="str">
        <f>IF(ISNUMBER(N168),'Cover Page'!$D$32/1000000*N168/'FX rate'!$C$21,"")</f>
        <v/>
      </c>
      <c r="BU168" s="1504" t="str">
        <f>IF(ISNUMBER(O168),'Cover Page'!$D$32/1000000*O168/'FX rate'!$C$21,"")</f>
        <v/>
      </c>
      <c r="BV168" s="1503" t="str">
        <f>IF(ISNUMBER(P168),'Cover Page'!$D$32/1000000*P168/'FX rate'!$C$21,"")</f>
        <v/>
      </c>
      <c r="BW168" s="1262" t="str">
        <f>IF(ISNUMBER(Q168),'Cover Page'!$D$32/1000000*Q168/'FX rate'!$C$21,"")</f>
        <v/>
      </c>
      <c r="BX168" s="1504" t="str">
        <f>IF(ISNUMBER(R168),'Cover Page'!$D$32/1000000*R168/'FX rate'!$C$21,"")</f>
        <v/>
      </c>
      <c r="BY168" s="1503" t="str">
        <f>IF(ISNUMBER(S168),'Cover Page'!$D$32/1000000*S168/'FX rate'!$C$21,"")</f>
        <v/>
      </c>
      <c r="BZ168" s="1500" t="str">
        <f>IF(ISNUMBER(T168),'Cover Page'!$D$32/1000000*T168/'FX rate'!$C$21,"")</f>
        <v/>
      </c>
      <c r="CA168" s="1502">
        <f>IF(ISNUMBER(U168),'Cover Page'!$D$32/1000000*U168/'FX rate'!$C$21,"")</f>
        <v>0</v>
      </c>
      <c r="CB168" s="1501">
        <f>IF(ISNUMBER(V168),'Cover Page'!$D$32/1000000*V168/'FX rate'!$C$21,"")</f>
        <v>0</v>
      </c>
      <c r="CC168" s="1260">
        <f>IF(ISNUMBER(W168),'Cover Page'!$D$32/1000000*W168/'FX rate'!$C$21,"")</f>
        <v>0</v>
      </c>
    </row>
    <row r="169" spans="1:81" s="2" customFormat="1" ht="14.25" x14ac:dyDescent="0.2">
      <c r="A169" s="6"/>
      <c r="B169" s="103">
        <v>2009</v>
      </c>
      <c r="C169" s="229"/>
      <c r="D169" s="155"/>
      <c r="E169" s="154"/>
      <c r="F169" s="225"/>
      <c r="G169" s="155"/>
      <c r="H169" s="154"/>
      <c r="I169" s="225"/>
      <c r="J169" s="155"/>
      <c r="K169" s="154"/>
      <c r="L169" s="225"/>
      <c r="M169" s="155"/>
      <c r="N169" s="154"/>
      <c r="O169" s="225"/>
      <c r="P169" s="155"/>
      <c r="Q169" s="154"/>
      <c r="R169" s="225"/>
      <c r="S169" s="155"/>
      <c r="T169" s="155"/>
      <c r="U169" s="720">
        <f t="shared" si="22"/>
        <v>0</v>
      </c>
      <c r="V169" s="729">
        <f t="shared" si="23"/>
        <v>0</v>
      </c>
      <c r="W169" s="706">
        <f t="shared" si="24"/>
        <v>0</v>
      </c>
      <c r="AE169" s="1106">
        <v>2009</v>
      </c>
      <c r="AF169" s="1207" t="str">
        <f>IF(ISNUMBER(C169),'Cover Page'!$D$32/1000000*'4 classification'!C169/'FX rate'!$C14,"")</f>
        <v/>
      </c>
      <c r="AG169" s="1521" t="str">
        <f>IF(ISNUMBER(D169),'Cover Page'!$D$32/1000000*'4 classification'!D169/'FX rate'!$C14,"")</f>
        <v/>
      </c>
      <c r="AH169" s="1208" t="str">
        <f>IF(ISNUMBER(E169),'Cover Page'!$D$32/1000000*'4 classification'!E169/'FX rate'!$C14,"")</f>
        <v/>
      </c>
      <c r="AI169" s="1522" t="str">
        <f>IF(ISNUMBER(F169),'Cover Page'!$D$32/1000000*'4 classification'!F169/'FX rate'!$C14,"")</f>
        <v/>
      </c>
      <c r="AJ169" s="1521" t="str">
        <f>IF(ISNUMBER(G169),'Cover Page'!$D$32/1000000*'4 classification'!G169/'FX rate'!$C14,"")</f>
        <v/>
      </c>
      <c r="AK169" s="1208" t="str">
        <f>IF(ISNUMBER(H169),'Cover Page'!$D$32/1000000*'4 classification'!H169/'FX rate'!$C14,"")</f>
        <v/>
      </c>
      <c r="AL169" s="1522" t="str">
        <f>IF(ISNUMBER(I169),'Cover Page'!$D$32/1000000*'4 classification'!I169/'FX rate'!$C14,"")</f>
        <v/>
      </c>
      <c r="AM169" s="1521" t="str">
        <f>IF(ISNUMBER(J169),'Cover Page'!$D$32/1000000*'4 classification'!J169/'FX rate'!$C14,"")</f>
        <v/>
      </c>
      <c r="AN169" s="1208" t="str">
        <f>IF(ISNUMBER(K169),'Cover Page'!$D$32/1000000*'4 classification'!K169/'FX rate'!$C14,"")</f>
        <v/>
      </c>
      <c r="AO169" s="1522" t="str">
        <f>IF(ISNUMBER(L169),'Cover Page'!$D$32/1000000*'4 classification'!L169/'FX rate'!$C14,"")</f>
        <v/>
      </c>
      <c r="AP169" s="1521" t="str">
        <f>IF(ISNUMBER(M169),'Cover Page'!$D$32/1000000*'4 classification'!M169/'FX rate'!$C14,"")</f>
        <v/>
      </c>
      <c r="AQ169" s="1208" t="str">
        <f>IF(ISNUMBER(N169),'Cover Page'!$D$32/1000000*'4 classification'!N169/'FX rate'!$C14,"")</f>
        <v/>
      </c>
      <c r="AR169" s="1522" t="str">
        <f>IF(ISNUMBER(O169),'Cover Page'!$D$32/1000000*'4 classification'!O169/'FX rate'!$C14,"")</f>
        <v/>
      </c>
      <c r="AS169" s="1521" t="str">
        <f>IF(ISNUMBER(P169),'Cover Page'!$D$32/1000000*'4 classification'!P169/'FX rate'!$C14,"")</f>
        <v/>
      </c>
      <c r="AT169" s="1208" t="str">
        <f>IF(ISNUMBER(Q169),'Cover Page'!$D$32/1000000*'4 classification'!Q169/'FX rate'!$C14,"")</f>
        <v/>
      </c>
      <c r="AU169" s="1522" t="str">
        <f>IF(ISNUMBER(R169),'Cover Page'!$D$32/1000000*'4 classification'!R169/'FX rate'!$C14,"")</f>
        <v/>
      </c>
      <c r="AV169" s="1521" t="str">
        <f>IF(ISNUMBER(S169),'Cover Page'!$D$32/1000000*'4 classification'!S169/'FX rate'!$C14,"")</f>
        <v/>
      </c>
      <c r="AW169" s="1532" t="str">
        <f>IF(ISNUMBER(T169),'Cover Page'!$D$32/1000000*'4 classification'!T169/'FX rate'!$C14,"")</f>
        <v/>
      </c>
      <c r="AX169" s="1520">
        <f>IF(ISNUMBER(U169),'Cover Page'!$D$32/1000000*'4 classification'!U169/'FX rate'!$C14,"")</f>
        <v>0</v>
      </c>
      <c r="AY169" s="1519">
        <f>IF(ISNUMBER(V169),'Cover Page'!$D$32/1000000*'4 classification'!V169/'FX rate'!$C14,"")</f>
        <v>0</v>
      </c>
      <c r="AZ169" s="1206">
        <f>IF(ISNUMBER(W169),'Cover Page'!$D$32/1000000*'4 classification'!W169/'FX rate'!$C14,"")</f>
        <v>0</v>
      </c>
      <c r="BH169" s="1180">
        <v>2009</v>
      </c>
      <c r="BI169" s="1261" t="str">
        <f>IF(ISNUMBER(C169),'Cover Page'!$D$32/1000000*C169/'FX rate'!$C$21,"")</f>
        <v/>
      </c>
      <c r="BJ169" s="1503" t="str">
        <f>IF(ISNUMBER(D169),'Cover Page'!$D$32/1000000*D169/'FX rate'!$C$21,"")</f>
        <v/>
      </c>
      <c r="BK169" s="1262" t="str">
        <f>IF(ISNUMBER(E169),'Cover Page'!$D$32/1000000*E169/'FX rate'!$C$21,"")</f>
        <v/>
      </c>
      <c r="BL169" s="1504" t="str">
        <f>IF(ISNUMBER(F169),'Cover Page'!$D$32/1000000*F169/'FX rate'!$C$21,"")</f>
        <v/>
      </c>
      <c r="BM169" s="1503" t="str">
        <f>IF(ISNUMBER(G169),'Cover Page'!$D$32/1000000*G169/'FX rate'!$C$21,"")</f>
        <v/>
      </c>
      <c r="BN169" s="1262" t="str">
        <f>IF(ISNUMBER(H169),'Cover Page'!$D$32/1000000*H169/'FX rate'!$C$21,"")</f>
        <v/>
      </c>
      <c r="BO169" s="1504" t="str">
        <f>IF(ISNUMBER(I169),'Cover Page'!$D$32/1000000*I169/'FX rate'!$C$21,"")</f>
        <v/>
      </c>
      <c r="BP169" s="1503" t="str">
        <f>IF(ISNUMBER(J169),'Cover Page'!$D$32/1000000*J169/'FX rate'!$C$21,"")</f>
        <v/>
      </c>
      <c r="BQ169" s="1262" t="str">
        <f>IF(ISNUMBER(K169),'Cover Page'!$D$32/1000000*K169/'FX rate'!$C$21,"")</f>
        <v/>
      </c>
      <c r="BR169" s="1504" t="str">
        <f>IF(ISNUMBER(L169),'Cover Page'!$D$32/1000000*L169/'FX rate'!$C$21,"")</f>
        <v/>
      </c>
      <c r="BS169" s="1503" t="str">
        <f>IF(ISNUMBER(M169),'Cover Page'!$D$32/1000000*M169/'FX rate'!$C$21,"")</f>
        <v/>
      </c>
      <c r="BT169" s="1262" t="str">
        <f>IF(ISNUMBER(N169),'Cover Page'!$D$32/1000000*N169/'FX rate'!$C$21,"")</f>
        <v/>
      </c>
      <c r="BU169" s="1504" t="str">
        <f>IF(ISNUMBER(O169),'Cover Page'!$D$32/1000000*O169/'FX rate'!$C$21,"")</f>
        <v/>
      </c>
      <c r="BV169" s="1503" t="str">
        <f>IF(ISNUMBER(P169),'Cover Page'!$D$32/1000000*P169/'FX rate'!$C$21,"")</f>
        <v/>
      </c>
      <c r="BW169" s="1262" t="str">
        <f>IF(ISNUMBER(Q169),'Cover Page'!$D$32/1000000*Q169/'FX rate'!$C$21,"")</f>
        <v/>
      </c>
      <c r="BX169" s="1504" t="str">
        <f>IF(ISNUMBER(R169),'Cover Page'!$D$32/1000000*R169/'FX rate'!$C$21,"")</f>
        <v/>
      </c>
      <c r="BY169" s="1503" t="str">
        <f>IF(ISNUMBER(S169),'Cover Page'!$D$32/1000000*S169/'FX rate'!$C$21,"")</f>
        <v/>
      </c>
      <c r="BZ169" s="1500" t="str">
        <f>IF(ISNUMBER(T169),'Cover Page'!$D$32/1000000*T169/'FX rate'!$C$21,"")</f>
        <v/>
      </c>
      <c r="CA169" s="1502">
        <f>IF(ISNUMBER(U169),'Cover Page'!$D$32/1000000*U169/'FX rate'!$C$21,"")</f>
        <v>0</v>
      </c>
      <c r="CB169" s="1501">
        <f>IF(ISNUMBER(V169),'Cover Page'!$D$32/1000000*V169/'FX rate'!$C$21,"")</f>
        <v>0</v>
      </c>
      <c r="CC169" s="1260">
        <f>IF(ISNUMBER(W169),'Cover Page'!$D$32/1000000*W169/'FX rate'!$C$21,"")</f>
        <v>0</v>
      </c>
    </row>
    <row r="170" spans="1:81" s="2" customFormat="1" ht="14.25" x14ac:dyDescent="0.2">
      <c r="A170" s="6"/>
      <c r="B170" s="103">
        <v>2010</v>
      </c>
      <c r="C170" s="229"/>
      <c r="D170" s="155"/>
      <c r="E170" s="154"/>
      <c r="F170" s="225"/>
      <c r="G170" s="155"/>
      <c r="H170" s="154"/>
      <c r="I170" s="225"/>
      <c r="J170" s="155"/>
      <c r="K170" s="154"/>
      <c r="L170" s="225"/>
      <c r="M170" s="155"/>
      <c r="N170" s="154"/>
      <c r="O170" s="225"/>
      <c r="P170" s="155"/>
      <c r="Q170" s="154"/>
      <c r="R170" s="225"/>
      <c r="S170" s="155"/>
      <c r="T170" s="155"/>
      <c r="U170" s="720">
        <f t="shared" si="22"/>
        <v>0</v>
      </c>
      <c r="V170" s="729">
        <f t="shared" si="23"/>
        <v>0</v>
      </c>
      <c r="W170" s="706">
        <f t="shared" si="24"/>
        <v>0</v>
      </c>
      <c r="AE170" s="1106">
        <v>2010</v>
      </c>
      <c r="AF170" s="1207" t="str">
        <f>IF(ISNUMBER(C170),'Cover Page'!$D$32/1000000*'4 classification'!C170/'FX rate'!$C15,"")</f>
        <v/>
      </c>
      <c r="AG170" s="1521" t="str">
        <f>IF(ISNUMBER(D170),'Cover Page'!$D$32/1000000*'4 classification'!D170/'FX rate'!$C15,"")</f>
        <v/>
      </c>
      <c r="AH170" s="1208" t="str">
        <f>IF(ISNUMBER(E170),'Cover Page'!$D$32/1000000*'4 classification'!E170/'FX rate'!$C15,"")</f>
        <v/>
      </c>
      <c r="AI170" s="1522" t="str">
        <f>IF(ISNUMBER(F170),'Cover Page'!$D$32/1000000*'4 classification'!F170/'FX rate'!$C15,"")</f>
        <v/>
      </c>
      <c r="AJ170" s="1521" t="str">
        <f>IF(ISNUMBER(G170),'Cover Page'!$D$32/1000000*'4 classification'!G170/'FX rate'!$C15,"")</f>
        <v/>
      </c>
      <c r="AK170" s="1208" t="str">
        <f>IF(ISNUMBER(H170),'Cover Page'!$D$32/1000000*'4 classification'!H170/'FX rate'!$C15,"")</f>
        <v/>
      </c>
      <c r="AL170" s="1522" t="str">
        <f>IF(ISNUMBER(I170),'Cover Page'!$D$32/1000000*'4 classification'!I170/'FX rate'!$C15,"")</f>
        <v/>
      </c>
      <c r="AM170" s="1521" t="str">
        <f>IF(ISNUMBER(J170),'Cover Page'!$D$32/1000000*'4 classification'!J170/'FX rate'!$C15,"")</f>
        <v/>
      </c>
      <c r="AN170" s="1208" t="str">
        <f>IF(ISNUMBER(K170),'Cover Page'!$D$32/1000000*'4 classification'!K170/'FX rate'!$C15,"")</f>
        <v/>
      </c>
      <c r="AO170" s="1522" t="str">
        <f>IF(ISNUMBER(L170),'Cover Page'!$D$32/1000000*'4 classification'!L170/'FX rate'!$C15,"")</f>
        <v/>
      </c>
      <c r="AP170" s="1521" t="str">
        <f>IF(ISNUMBER(M170),'Cover Page'!$D$32/1000000*'4 classification'!M170/'FX rate'!$C15,"")</f>
        <v/>
      </c>
      <c r="AQ170" s="1208" t="str">
        <f>IF(ISNUMBER(N170),'Cover Page'!$D$32/1000000*'4 classification'!N170/'FX rate'!$C15,"")</f>
        <v/>
      </c>
      <c r="AR170" s="1522" t="str">
        <f>IF(ISNUMBER(O170),'Cover Page'!$D$32/1000000*'4 classification'!O170/'FX rate'!$C15,"")</f>
        <v/>
      </c>
      <c r="AS170" s="1521" t="str">
        <f>IF(ISNUMBER(P170),'Cover Page'!$D$32/1000000*'4 classification'!P170/'FX rate'!$C15,"")</f>
        <v/>
      </c>
      <c r="AT170" s="1208" t="str">
        <f>IF(ISNUMBER(Q170),'Cover Page'!$D$32/1000000*'4 classification'!Q170/'FX rate'!$C15,"")</f>
        <v/>
      </c>
      <c r="AU170" s="1522" t="str">
        <f>IF(ISNUMBER(R170),'Cover Page'!$D$32/1000000*'4 classification'!R170/'FX rate'!$C15,"")</f>
        <v/>
      </c>
      <c r="AV170" s="1521" t="str">
        <f>IF(ISNUMBER(S170),'Cover Page'!$D$32/1000000*'4 classification'!S170/'FX rate'!$C15,"")</f>
        <v/>
      </c>
      <c r="AW170" s="1532" t="str">
        <f>IF(ISNUMBER(T170),'Cover Page'!$D$32/1000000*'4 classification'!T170/'FX rate'!$C15,"")</f>
        <v/>
      </c>
      <c r="AX170" s="1520">
        <f>IF(ISNUMBER(U170),'Cover Page'!$D$32/1000000*'4 classification'!U170/'FX rate'!$C15,"")</f>
        <v>0</v>
      </c>
      <c r="AY170" s="1519">
        <f>IF(ISNUMBER(V170),'Cover Page'!$D$32/1000000*'4 classification'!V170/'FX rate'!$C15,"")</f>
        <v>0</v>
      </c>
      <c r="AZ170" s="1206">
        <f>IF(ISNUMBER(W170),'Cover Page'!$D$32/1000000*'4 classification'!W170/'FX rate'!$C15,"")</f>
        <v>0</v>
      </c>
      <c r="BH170" s="1180">
        <v>2010</v>
      </c>
      <c r="BI170" s="1261" t="str">
        <f>IF(ISNUMBER(C170),'Cover Page'!$D$32/1000000*C170/'FX rate'!$C$21,"")</f>
        <v/>
      </c>
      <c r="BJ170" s="1503" t="str">
        <f>IF(ISNUMBER(D170),'Cover Page'!$D$32/1000000*D170/'FX rate'!$C$21,"")</f>
        <v/>
      </c>
      <c r="BK170" s="1262" t="str">
        <f>IF(ISNUMBER(E170),'Cover Page'!$D$32/1000000*E170/'FX rate'!$C$21,"")</f>
        <v/>
      </c>
      <c r="BL170" s="1504" t="str">
        <f>IF(ISNUMBER(F170),'Cover Page'!$D$32/1000000*F170/'FX rate'!$C$21,"")</f>
        <v/>
      </c>
      <c r="BM170" s="1503" t="str">
        <f>IF(ISNUMBER(G170),'Cover Page'!$D$32/1000000*G170/'FX rate'!$C$21,"")</f>
        <v/>
      </c>
      <c r="BN170" s="1262" t="str">
        <f>IF(ISNUMBER(H170),'Cover Page'!$D$32/1000000*H170/'FX rate'!$C$21,"")</f>
        <v/>
      </c>
      <c r="BO170" s="1504" t="str">
        <f>IF(ISNUMBER(I170),'Cover Page'!$D$32/1000000*I170/'FX rate'!$C$21,"")</f>
        <v/>
      </c>
      <c r="BP170" s="1503" t="str">
        <f>IF(ISNUMBER(J170),'Cover Page'!$D$32/1000000*J170/'FX rate'!$C$21,"")</f>
        <v/>
      </c>
      <c r="BQ170" s="1262" t="str">
        <f>IF(ISNUMBER(K170),'Cover Page'!$D$32/1000000*K170/'FX rate'!$C$21,"")</f>
        <v/>
      </c>
      <c r="BR170" s="1504" t="str">
        <f>IF(ISNUMBER(L170),'Cover Page'!$D$32/1000000*L170/'FX rate'!$C$21,"")</f>
        <v/>
      </c>
      <c r="BS170" s="1503" t="str">
        <f>IF(ISNUMBER(M170),'Cover Page'!$D$32/1000000*M170/'FX rate'!$C$21,"")</f>
        <v/>
      </c>
      <c r="BT170" s="1262" t="str">
        <f>IF(ISNUMBER(N170),'Cover Page'!$D$32/1000000*N170/'FX rate'!$C$21,"")</f>
        <v/>
      </c>
      <c r="BU170" s="1504" t="str">
        <f>IF(ISNUMBER(O170),'Cover Page'!$D$32/1000000*O170/'FX rate'!$C$21,"")</f>
        <v/>
      </c>
      <c r="BV170" s="1503" t="str">
        <f>IF(ISNUMBER(P170),'Cover Page'!$D$32/1000000*P170/'FX rate'!$C$21,"")</f>
        <v/>
      </c>
      <c r="BW170" s="1262" t="str">
        <f>IF(ISNUMBER(Q170),'Cover Page'!$D$32/1000000*Q170/'FX rate'!$C$21,"")</f>
        <v/>
      </c>
      <c r="BX170" s="1504" t="str">
        <f>IF(ISNUMBER(R170),'Cover Page'!$D$32/1000000*R170/'FX rate'!$C$21,"")</f>
        <v/>
      </c>
      <c r="BY170" s="1503" t="str">
        <f>IF(ISNUMBER(S170),'Cover Page'!$D$32/1000000*S170/'FX rate'!$C$21,"")</f>
        <v/>
      </c>
      <c r="BZ170" s="1500" t="str">
        <f>IF(ISNUMBER(T170),'Cover Page'!$D$32/1000000*T170/'FX rate'!$C$21,"")</f>
        <v/>
      </c>
      <c r="CA170" s="1502">
        <f>IF(ISNUMBER(U170),'Cover Page'!$D$32/1000000*U170/'FX rate'!$C$21,"")</f>
        <v>0</v>
      </c>
      <c r="CB170" s="1501">
        <f>IF(ISNUMBER(V170),'Cover Page'!$D$32/1000000*V170/'FX rate'!$C$21,"")</f>
        <v>0</v>
      </c>
      <c r="CC170" s="1260">
        <f>IF(ISNUMBER(W170),'Cover Page'!$D$32/1000000*W170/'FX rate'!$C$21,"")</f>
        <v>0</v>
      </c>
    </row>
    <row r="171" spans="1:81" s="2" customFormat="1" ht="14.25" x14ac:dyDescent="0.2">
      <c r="A171" s="6"/>
      <c r="B171" s="103">
        <v>2011</v>
      </c>
      <c r="C171" s="229"/>
      <c r="D171" s="155"/>
      <c r="E171" s="154"/>
      <c r="F171" s="225"/>
      <c r="G171" s="155"/>
      <c r="H171" s="154"/>
      <c r="I171" s="225"/>
      <c r="J171" s="155"/>
      <c r="K171" s="154"/>
      <c r="L171" s="225"/>
      <c r="M171" s="155"/>
      <c r="N171" s="154"/>
      <c r="O171" s="225"/>
      <c r="P171" s="155"/>
      <c r="Q171" s="154"/>
      <c r="R171" s="225"/>
      <c r="S171" s="155"/>
      <c r="T171" s="155"/>
      <c r="U171" s="720">
        <f t="shared" si="22"/>
        <v>0</v>
      </c>
      <c r="V171" s="729">
        <f t="shared" si="23"/>
        <v>0</v>
      </c>
      <c r="W171" s="706">
        <f t="shared" si="24"/>
        <v>0</v>
      </c>
      <c r="AE171" s="1106">
        <v>2011</v>
      </c>
      <c r="AF171" s="1207" t="str">
        <f>IF(ISNUMBER(C171),'Cover Page'!$D$32/1000000*'4 classification'!C171/'FX rate'!$C16,"")</f>
        <v/>
      </c>
      <c r="AG171" s="1521" t="str">
        <f>IF(ISNUMBER(D171),'Cover Page'!$D$32/1000000*'4 classification'!D171/'FX rate'!$C16,"")</f>
        <v/>
      </c>
      <c r="AH171" s="1208" t="str">
        <f>IF(ISNUMBER(E171),'Cover Page'!$D$32/1000000*'4 classification'!E171/'FX rate'!$C16,"")</f>
        <v/>
      </c>
      <c r="AI171" s="1522" t="str">
        <f>IF(ISNUMBER(F171),'Cover Page'!$D$32/1000000*'4 classification'!F171/'FX rate'!$C16,"")</f>
        <v/>
      </c>
      <c r="AJ171" s="1521" t="str">
        <f>IF(ISNUMBER(G171),'Cover Page'!$D$32/1000000*'4 classification'!G171/'FX rate'!$C16,"")</f>
        <v/>
      </c>
      <c r="AK171" s="1208" t="str">
        <f>IF(ISNUMBER(H171),'Cover Page'!$D$32/1000000*'4 classification'!H171/'FX rate'!$C16,"")</f>
        <v/>
      </c>
      <c r="AL171" s="1522" t="str">
        <f>IF(ISNUMBER(I171),'Cover Page'!$D$32/1000000*'4 classification'!I171/'FX rate'!$C16,"")</f>
        <v/>
      </c>
      <c r="AM171" s="1521" t="str">
        <f>IF(ISNUMBER(J171),'Cover Page'!$D$32/1000000*'4 classification'!J171/'FX rate'!$C16,"")</f>
        <v/>
      </c>
      <c r="AN171" s="1208" t="str">
        <f>IF(ISNUMBER(K171),'Cover Page'!$D$32/1000000*'4 classification'!K171/'FX rate'!$C16,"")</f>
        <v/>
      </c>
      <c r="AO171" s="1522" t="str">
        <f>IF(ISNUMBER(L171),'Cover Page'!$D$32/1000000*'4 classification'!L171/'FX rate'!$C16,"")</f>
        <v/>
      </c>
      <c r="AP171" s="1521" t="str">
        <f>IF(ISNUMBER(M171),'Cover Page'!$D$32/1000000*'4 classification'!M171/'FX rate'!$C16,"")</f>
        <v/>
      </c>
      <c r="AQ171" s="1208" t="str">
        <f>IF(ISNUMBER(N171),'Cover Page'!$D$32/1000000*'4 classification'!N171/'FX rate'!$C16,"")</f>
        <v/>
      </c>
      <c r="AR171" s="1522" t="str">
        <f>IF(ISNUMBER(O171),'Cover Page'!$D$32/1000000*'4 classification'!O171/'FX rate'!$C16,"")</f>
        <v/>
      </c>
      <c r="AS171" s="1521" t="str">
        <f>IF(ISNUMBER(P171),'Cover Page'!$D$32/1000000*'4 classification'!P171/'FX rate'!$C16,"")</f>
        <v/>
      </c>
      <c r="AT171" s="1208" t="str">
        <f>IF(ISNUMBER(Q171),'Cover Page'!$D$32/1000000*'4 classification'!Q171/'FX rate'!$C16,"")</f>
        <v/>
      </c>
      <c r="AU171" s="1522" t="str">
        <f>IF(ISNUMBER(R171),'Cover Page'!$D$32/1000000*'4 classification'!R171/'FX rate'!$C16,"")</f>
        <v/>
      </c>
      <c r="AV171" s="1521" t="str">
        <f>IF(ISNUMBER(S171),'Cover Page'!$D$32/1000000*'4 classification'!S171/'FX rate'!$C16,"")</f>
        <v/>
      </c>
      <c r="AW171" s="1532" t="str">
        <f>IF(ISNUMBER(T171),'Cover Page'!$D$32/1000000*'4 classification'!T171/'FX rate'!$C16,"")</f>
        <v/>
      </c>
      <c r="AX171" s="1520">
        <f>IF(ISNUMBER(U171),'Cover Page'!$D$32/1000000*'4 classification'!U171/'FX rate'!$C16,"")</f>
        <v>0</v>
      </c>
      <c r="AY171" s="1519">
        <f>IF(ISNUMBER(V171),'Cover Page'!$D$32/1000000*'4 classification'!V171/'FX rate'!$C16,"")</f>
        <v>0</v>
      </c>
      <c r="AZ171" s="1206">
        <f>IF(ISNUMBER(W171),'Cover Page'!$D$32/1000000*'4 classification'!W171/'FX rate'!$C16,"")</f>
        <v>0</v>
      </c>
      <c r="BH171" s="1180">
        <v>2011</v>
      </c>
      <c r="BI171" s="1261" t="str">
        <f>IF(ISNUMBER(C171),'Cover Page'!$D$32/1000000*C171/'FX rate'!$C$21,"")</f>
        <v/>
      </c>
      <c r="BJ171" s="1503" t="str">
        <f>IF(ISNUMBER(D171),'Cover Page'!$D$32/1000000*D171/'FX rate'!$C$21,"")</f>
        <v/>
      </c>
      <c r="BK171" s="1262" t="str">
        <f>IF(ISNUMBER(E171),'Cover Page'!$D$32/1000000*E171/'FX rate'!$C$21,"")</f>
        <v/>
      </c>
      <c r="BL171" s="1504" t="str">
        <f>IF(ISNUMBER(F171),'Cover Page'!$D$32/1000000*F171/'FX rate'!$C$21,"")</f>
        <v/>
      </c>
      <c r="BM171" s="1503" t="str">
        <f>IF(ISNUMBER(G171),'Cover Page'!$D$32/1000000*G171/'FX rate'!$C$21,"")</f>
        <v/>
      </c>
      <c r="BN171" s="1262" t="str">
        <f>IF(ISNUMBER(H171),'Cover Page'!$D$32/1000000*H171/'FX rate'!$C$21,"")</f>
        <v/>
      </c>
      <c r="BO171" s="1504" t="str">
        <f>IF(ISNUMBER(I171),'Cover Page'!$D$32/1000000*I171/'FX rate'!$C$21,"")</f>
        <v/>
      </c>
      <c r="BP171" s="1503" t="str">
        <f>IF(ISNUMBER(J171),'Cover Page'!$D$32/1000000*J171/'FX rate'!$C$21,"")</f>
        <v/>
      </c>
      <c r="BQ171" s="1262" t="str">
        <f>IF(ISNUMBER(K171),'Cover Page'!$D$32/1000000*K171/'FX rate'!$C$21,"")</f>
        <v/>
      </c>
      <c r="BR171" s="1504" t="str">
        <f>IF(ISNUMBER(L171),'Cover Page'!$D$32/1000000*L171/'FX rate'!$C$21,"")</f>
        <v/>
      </c>
      <c r="BS171" s="1503" t="str">
        <f>IF(ISNUMBER(M171),'Cover Page'!$D$32/1000000*M171/'FX rate'!$C$21,"")</f>
        <v/>
      </c>
      <c r="BT171" s="1262" t="str">
        <f>IF(ISNUMBER(N171),'Cover Page'!$D$32/1000000*N171/'FX rate'!$C$21,"")</f>
        <v/>
      </c>
      <c r="BU171" s="1504" t="str">
        <f>IF(ISNUMBER(O171),'Cover Page'!$D$32/1000000*O171/'FX rate'!$C$21,"")</f>
        <v/>
      </c>
      <c r="BV171" s="1503" t="str">
        <f>IF(ISNUMBER(P171),'Cover Page'!$D$32/1000000*P171/'FX rate'!$C$21,"")</f>
        <v/>
      </c>
      <c r="BW171" s="1262" t="str">
        <f>IF(ISNUMBER(Q171),'Cover Page'!$D$32/1000000*Q171/'FX rate'!$C$21,"")</f>
        <v/>
      </c>
      <c r="BX171" s="1504" t="str">
        <f>IF(ISNUMBER(R171),'Cover Page'!$D$32/1000000*R171/'FX rate'!$C$21,"")</f>
        <v/>
      </c>
      <c r="BY171" s="1503" t="str">
        <f>IF(ISNUMBER(S171),'Cover Page'!$D$32/1000000*S171/'FX rate'!$C$21,"")</f>
        <v/>
      </c>
      <c r="BZ171" s="1500" t="str">
        <f>IF(ISNUMBER(T171),'Cover Page'!$D$32/1000000*T171/'FX rate'!$C$21,"")</f>
        <v/>
      </c>
      <c r="CA171" s="1502">
        <f>IF(ISNUMBER(U171),'Cover Page'!$D$32/1000000*U171/'FX rate'!$C$21,"")</f>
        <v>0</v>
      </c>
      <c r="CB171" s="1501">
        <f>IF(ISNUMBER(V171),'Cover Page'!$D$32/1000000*V171/'FX rate'!$C$21,"")</f>
        <v>0</v>
      </c>
      <c r="CC171" s="1260">
        <f>IF(ISNUMBER(W171),'Cover Page'!$D$32/1000000*W171/'FX rate'!$C$21,"")</f>
        <v>0</v>
      </c>
    </row>
    <row r="172" spans="1:81" s="2" customFormat="1" ht="14.25" x14ac:dyDescent="0.2">
      <c r="A172" s="6"/>
      <c r="B172" s="103">
        <v>2012</v>
      </c>
      <c r="C172" s="229"/>
      <c r="D172" s="155"/>
      <c r="E172" s="154"/>
      <c r="F172" s="225"/>
      <c r="G172" s="155"/>
      <c r="H172" s="154"/>
      <c r="I172" s="225"/>
      <c r="J172" s="155"/>
      <c r="K172" s="154"/>
      <c r="L172" s="225"/>
      <c r="M172" s="155"/>
      <c r="N172" s="154"/>
      <c r="O172" s="225"/>
      <c r="P172" s="155"/>
      <c r="Q172" s="154"/>
      <c r="R172" s="225"/>
      <c r="S172" s="155"/>
      <c r="T172" s="155"/>
      <c r="U172" s="720">
        <f t="shared" si="22"/>
        <v>0</v>
      </c>
      <c r="V172" s="729">
        <f t="shared" si="23"/>
        <v>0</v>
      </c>
      <c r="W172" s="706">
        <f t="shared" si="24"/>
        <v>0</v>
      </c>
      <c r="AE172" s="1106">
        <v>2012</v>
      </c>
      <c r="AF172" s="1207" t="str">
        <f>IF(ISNUMBER(C172),'Cover Page'!$D$32/1000000*'4 classification'!C172/'FX rate'!$C17,"")</f>
        <v/>
      </c>
      <c r="AG172" s="1521" t="str">
        <f>IF(ISNUMBER(D172),'Cover Page'!$D$32/1000000*'4 classification'!D172/'FX rate'!$C17,"")</f>
        <v/>
      </c>
      <c r="AH172" s="1208" t="str">
        <f>IF(ISNUMBER(E172),'Cover Page'!$D$32/1000000*'4 classification'!E172/'FX rate'!$C17,"")</f>
        <v/>
      </c>
      <c r="AI172" s="1522" t="str">
        <f>IF(ISNUMBER(F172),'Cover Page'!$D$32/1000000*'4 classification'!F172/'FX rate'!$C17,"")</f>
        <v/>
      </c>
      <c r="AJ172" s="1521" t="str">
        <f>IF(ISNUMBER(G172),'Cover Page'!$D$32/1000000*'4 classification'!G172/'FX rate'!$C17,"")</f>
        <v/>
      </c>
      <c r="AK172" s="1208" t="str">
        <f>IF(ISNUMBER(H172),'Cover Page'!$D$32/1000000*'4 classification'!H172/'FX rate'!$C17,"")</f>
        <v/>
      </c>
      <c r="AL172" s="1522" t="str">
        <f>IF(ISNUMBER(I172),'Cover Page'!$D$32/1000000*'4 classification'!I172/'FX rate'!$C17,"")</f>
        <v/>
      </c>
      <c r="AM172" s="1521" t="str">
        <f>IF(ISNUMBER(J172),'Cover Page'!$D$32/1000000*'4 classification'!J172/'FX rate'!$C17,"")</f>
        <v/>
      </c>
      <c r="AN172" s="1208" t="str">
        <f>IF(ISNUMBER(K172),'Cover Page'!$D$32/1000000*'4 classification'!K172/'FX rate'!$C17,"")</f>
        <v/>
      </c>
      <c r="AO172" s="1522" t="str">
        <f>IF(ISNUMBER(L172),'Cover Page'!$D$32/1000000*'4 classification'!L172/'FX rate'!$C17,"")</f>
        <v/>
      </c>
      <c r="AP172" s="1521" t="str">
        <f>IF(ISNUMBER(M172),'Cover Page'!$D$32/1000000*'4 classification'!M172/'FX rate'!$C17,"")</f>
        <v/>
      </c>
      <c r="AQ172" s="1208" t="str">
        <f>IF(ISNUMBER(N172),'Cover Page'!$D$32/1000000*'4 classification'!N172/'FX rate'!$C17,"")</f>
        <v/>
      </c>
      <c r="AR172" s="1522" t="str">
        <f>IF(ISNUMBER(O172),'Cover Page'!$D$32/1000000*'4 classification'!O172/'FX rate'!$C17,"")</f>
        <v/>
      </c>
      <c r="AS172" s="1521" t="str">
        <f>IF(ISNUMBER(P172),'Cover Page'!$D$32/1000000*'4 classification'!P172/'FX rate'!$C17,"")</f>
        <v/>
      </c>
      <c r="AT172" s="1208" t="str">
        <f>IF(ISNUMBER(Q172),'Cover Page'!$D$32/1000000*'4 classification'!Q172/'FX rate'!$C17,"")</f>
        <v/>
      </c>
      <c r="AU172" s="1522" t="str">
        <f>IF(ISNUMBER(R172),'Cover Page'!$D$32/1000000*'4 classification'!R172/'FX rate'!$C17,"")</f>
        <v/>
      </c>
      <c r="AV172" s="1521" t="str">
        <f>IF(ISNUMBER(S172),'Cover Page'!$D$32/1000000*'4 classification'!S172/'FX rate'!$C17,"")</f>
        <v/>
      </c>
      <c r="AW172" s="1532" t="str">
        <f>IF(ISNUMBER(T172),'Cover Page'!$D$32/1000000*'4 classification'!T172/'FX rate'!$C17,"")</f>
        <v/>
      </c>
      <c r="AX172" s="1520">
        <f>IF(ISNUMBER(U172),'Cover Page'!$D$32/1000000*'4 classification'!U172/'FX rate'!$C17,"")</f>
        <v>0</v>
      </c>
      <c r="AY172" s="1519">
        <f>IF(ISNUMBER(V172),'Cover Page'!$D$32/1000000*'4 classification'!V172/'FX rate'!$C17,"")</f>
        <v>0</v>
      </c>
      <c r="AZ172" s="1206">
        <f>IF(ISNUMBER(W172),'Cover Page'!$D$32/1000000*'4 classification'!W172/'FX rate'!$C17,"")</f>
        <v>0</v>
      </c>
      <c r="BH172" s="1180">
        <v>2012</v>
      </c>
      <c r="BI172" s="1261" t="str">
        <f>IF(ISNUMBER(C172),'Cover Page'!$D$32/1000000*C172/'FX rate'!$C$21,"")</f>
        <v/>
      </c>
      <c r="BJ172" s="1503" t="str">
        <f>IF(ISNUMBER(D172),'Cover Page'!$D$32/1000000*D172/'FX rate'!$C$21,"")</f>
        <v/>
      </c>
      <c r="BK172" s="1262" t="str">
        <f>IF(ISNUMBER(E172),'Cover Page'!$D$32/1000000*E172/'FX rate'!$C$21,"")</f>
        <v/>
      </c>
      <c r="BL172" s="1504" t="str">
        <f>IF(ISNUMBER(F172),'Cover Page'!$D$32/1000000*F172/'FX rate'!$C$21,"")</f>
        <v/>
      </c>
      <c r="BM172" s="1503" t="str">
        <f>IF(ISNUMBER(G172),'Cover Page'!$D$32/1000000*G172/'FX rate'!$C$21,"")</f>
        <v/>
      </c>
      <c r="BN172" s="1262" t="str">
        <f>IF(ISNUMBER(H172),'Cover Page'!$D$32/1000000*H172/'FX rate'!$C$21,"")</f>
        <v/>
      </c>
      <c r="BO172" s="1504" t="str">
        <f>IF(ISNUMBER(I172),'Cover Page'!$D$32/1000000*I172/'FX rate'!$C$21,"")</f>
        <v/>
      </c>
      <c r="BP172" s="1503" t="str">
        <f>IF(ISNUMBER(J172),'Cover Page'!$D$32/1000000*J172/'FX rate'!$C$21,"")</f>
        <v/>
      </c>
      <c r="BQ172" s="1262" t="str">
        <f>IF(ISNUMBER(K172),'Cover Page'!$D$32/1000000*K172/'FX rate'!$C$21,"")</f>
        <v/>
      </c>
      <c r="BR172" s="1504" t="str">
        <f>IF(ISNUMBER(L172),'Cover Page'!$D$32/1000000*L172/'FX rate'!$C$21,"")</f>
        <v/>
      </c>
      <c r="BS172" s="1503" t="str">
        <f>IF(ISNUMBER(M172),'Cover Page'!$D$32/1000000*M172/'FX rate'!$C$21,"")</f>
        <v/>
      </c>
      <c r="BT172" s="1262" t="str">
        <f>IF(ISNUMBER(N172),'Cover Page'!$D$32/1000000*N172/'FX rate'!$C$21,"")</f>
        <v/>
      </c>
      <c r="BU172" s="1504" t="str">
        <f>IF(ISNUMBER(O172),'Cover Page'!$D$32/1000000*O172/'FX rate'!$C$21,"")</f>
        <v/>
      </c>
      <c r="BV172" s="1503" t="str">
        <f>IF(ISNUMBER(P172),'Cover Page'!$D$32/1000000*P172/'FX rate'!$C$21,"")</f>
        <v/>
      </c>
      <c r="BW172" s="1262" t="str">
        <f>IF(ISNUMBER(Q172),'Cover Page'!$D$32/1000000*Q172/'FX rate'!$C$21,"")</f>
        <v/>
      </c>
      <c r="BX172" s="1504" t="str">
        <f>IF(ISNUMBER(R172),'Cover Page'!$D$32/1000000*R172/'FX rate'!$C$21,"")</f>
        <v/>
      </c>
      <c r="BY172" s="1503" t="str">
        <f>IF(ISNUMBER(S172),'Cover Page'!$D$32/1000000*S172/'FX rate'!$C$21,"")</f>
        <v/>
      </c>
      <c r="BZ172" s="1500" t="str">
        <f>IF(ISNUMBER(T172),'Cover Page'!$D$32/1000000*T172/'FX rate'!$C$21,"")</f>
        <v/>
      </c>
      <c r="CA172" s="1502">
        <f>IF(ISNUMBER(U172),'Cover Page'!$D$32/1000000*U172/'FX rate'!$C$21,"")</f>
        <v>0</v>
      </c>
      <c r="CB172" s="1501">
        <f>IF(ISNUMBER(V172),'Cover Page'!$D$32/1000000*V172/'FX rate'!$C$21,"")</f>
        <v>0</v>
      </c>
      <c r="CC172" s="1260">
        <f>IF(ISNUMBER(W172),'Cover Page'!$D$32/1000000*W172/'FX rate'!$C$21,"")</f>
        <v>0</v>
      </c>
    </row>
    <row r="173" spans="1:81" s="2" customFormat="1" ht="14.25" x14ac:dyDescent="0.2">
      <c r="A173" s="6"/>
      <c r="B173" s="103">
        <v>2013</v>
      </c>
      <c r="C173" s="229"/>
      <c r="D173" s="155"/>
      <c r="E173" s="154"/>
      <c r="F173" s="225"/>
      <c r="G173" s="155"/>
      <c r="H173" s="154"/>
      <c r="I173" s="225"/>
      <c r="J173" s="155"/>
      <c r="K173" s="154"/>
      <c r="L173" s="225"/>
      <c r="M173" s="155"/>
      <c r="N173" s="154"/>
      <c r="O173" s="225"/>
      <c r="P173" s="155"/>
      <c r="Q173" s="154"/>
      <c r="R173" s="225"/>
      <c r="S173" s="155"/>
      <c r="T173" s="155"/>
      <c r="U173" s="720">
        <f t="shared" si="22"/>
        <v>0</v>
      </c>
      <c r="V173" s="729">
        <f t="shared" si="23"/>
        <v>0</v>
      </c>
      <c r="W173" s="706">
        <f t="shared" si="24"/>
        <v>0</v>
      </c>
      <c r="AE173" s="1106">
        <v>2013</v>
      </c>
      <c r="AF173" s="1207" t="str">
        <f>IF(ISNUMBER(C173),'Cover Page'!$D$32/1000000*'4 classification'!C173/'FX rate'!$C18,"")</f>
        <v/>
      </c>
      <c r="AG173" s="1521" t="str">
        <f>IF(ISNUMBER(D173),'Cover Page'!$D$32/1000000*'4 classification'!D173/'FX rate'!$C18,"")</f>
        <v/>
      </c>
      <c r="AH173" s="1208" t="str">
        <f>IF(ISNUMBER(E173),'Cover Page'!$D$32/1000000*'4 classification'!E173/'FX rate'!$C18,"")</f>
        <v/>
      </c>
      <c r="AI173" s="1522" t="str">
        <f>IF(ISNUMBER(F173),'Cover Page'!$D$32/1000000*'4 classification'!F173/'FX rate'!$C18,"")</f>
        <v/>
      </c>
      <c r="AJ173" s="1521" t="str">
        <f>IF(ISNUMBER(G173),'Cover Page'!$D$32/1000000*'4 classification'!G173/'FX rate'!$C18,"")</f>
        <v/>
      </c>
      <c r="AK173" s="1208" t="str">
        <f>IF(ISNUMBER(H173),'Cover Page'!$D$32/1000000*'4 classification'!H173/'FX rate'!$C18,"")</f>
        <v/>
      </c>
      <c r="AL173" s="1522" t="str">
        <f>IF(ISNUMBER(I173),'Cover Page'!$D$32/1000000*'4 classification'!I173/'FX rate'!$C18,"")</f>
        <v/>
      </c>
      <c r="AM173" s="1521" t="str">
        <f>IF(ISNUMBER(J173),'Cover Page'!$D$32/1000000*'4 classification'!J173/'FX rate'!$C18,"")</f>
        <v/>
      </c>
      <c r="AN173" s="1208" t="str">
        <f>IF(ISNUMBER(K173),'Cover Page'!$D$32/1000000*'4 classification'!K173/'FX rate'!$C18,"")</f>
        <v/>
      </c>
      <c r="AO173" s="1522" t="str">
        <f>IF(ISNUMBER(L173),'Cover Page'!$D$32/1000000*'4 classification'!L173/'FX rate'!$C18,"")</f>
        <v/>
      </c>
      <c r="AP173" s="1521" t="str">
        <f>IF(ISNUMBER(M173),'Cover Page'!$D$32/1000000*'4 classification'!M173/'FX rate'!$C18,"")</f>
        <v/>
      </c>
      <c r="AQ173" s="1208" t="str">
        <f>IF(ISNUMBER(N173),'Cover Page'!$D$32/1000000*'4 classification'!N173/'FX rate'!$C18,"")</f>
        <v/>
      </c>
      <c r="AR173" s="1522" t="str">
        <f>IF(ISNUMBER(O173),'Cover Page'!$D$32/1000000*'4 classification'!O173/'FX rate'!$C18,"")</f>
        <v/>
      </c>
      <c r="AS173" s="1521" t="str">
        <f>IF(ISNUMBER(P173),'Cover Page'!$D$32/1000000*'4 classification'!P173/'FX rate'!$C18,"")</f>
        <v/>
      </c>
      <c r="AT173" s="1208" t="str">
        <f>IF(ISNUMBER(Q173),'Cover Page'!$D$32/1000000*'4 classification'!Q173/'FX rate'!$C18,"")</f>
        <v/>
      </c>
      <c r="AU173" s="1522" t="str">
        <f>IF(ISNUMBER(R173),'Cover Page'!$D$32/1000000*'4 classification'!R173/'FX rate'!$C18,"")</f>
        <v/>
      </c>
      <c r="AV173" s="1521" t="str">
        <f>IF(ISNUMBER(S173),'Cover Page'!$D$32/1000000*'4 classification'!S173/'FX rate'!$C18,"")</f>
        <v/>
      </c>
      <c r="AW173" s="1532" t="str">
        <f>IF(ISNUMBER(T173),'Cover Page'!$D$32/1000000*'4 classification'!T173/'FX rate'!$C18,"")</f>
        <v/>
      </c>
      <c r="AX173" s="1520">
        <f>IF(ISNUMBER(U173),'Cover Page'!$D$32/1000000*'4 classification'!U173/'FX rate'!$C18,"")</f>
        <v>0</v>
      </c>
      <c r="AY173" s="1519">
        <f>IF(ISNUMBER(V173),'Cover Page'!$D$32/1000000*'4 classification'!V173/'FX rate'!$C18,"")</f>
        <v>0</v>
      </c>
      <c r="AZ173" s="1206">
        <f>IF(ISNUMBER(W173),'Cover Page'!$D$32/1000000*'4 classification'!W173/'FX rate'!$C18,"")</f>
        <v>0</v>
      </c>
      <c r="BH173" s="1180">
        <v>2013</v>
      </c>
      <c r="BI173" s="1261" t="str">
        <f>IF(ISNUMBER(C173),'Cover Page'!$D$32/1000000*C173/'FX rate'!$C$21,"")</f>
        <v/>
      </c>
      <c r="BJ173" s="1503" t="str">
        <f>IF(ISNUMBER(D173),'Cover Page'!$D$32/1000000*D173/'FX rate'!$C$21,"")</f>
        <v/>
      </c>
      <c r="BK173" s="1262" t="str">
        <f>IF(ISNUMBER(E173),'Cover Page'!$D$32/1000000*E173/'FX rate'!$C$21,"")</f>
        <v/>
      </c>
      <c r="BL173" s="1504" t="str">
        <f>IF(ISNUMBER(F173),'Cover Page'!$D$32/1000000*F173/'FX rate'!$C$21,"")</f>
        <v/>
      </c>
      <c r="BM173" s="1503" t="str">
        <f>IF(ISNUMBER(G173),'Cover Page'!$D$32/1000000*G173/'FX rate'!$C$21,"")</f>
        <v/>
      </c>
      <c r="BN173" s="1262" t="str">
        <f>IF(ISNUMBER(H173),'Cover Page'!$D$32/1000000*H173/'FX rate'!$C$21,"")</f>
        <v/>
      </c>
      <c r="BO173" s="1504" t="str">
        <f>IF(ISNUMBER(I173),'Cover Page'!$D$32/1000000*I173/'FX rate'!$C$21,"")</f>
        <v/>
      </c>
      <c r="BP173" s="1503" t="str">
        <f>IF(ISNUMBER(J173),'Cover Page'!$D$32/1000000*J173/'FX rate'!$C$21,"")</f>
        <v/>
      </c>
      <c r="BQ173" s="1262" t="str">
        <f>IF(ISNUMBER(K173),'Cover Page'!$D$32/1000000*K173/'FX rate'!$C$21,"")</f>
        <v/>
      </c>
      <c r="BR173" s="1504" t="str">
        <f>IF(ISNUMBER(L173),'Cover Page'!$D$32/1000000*L173/'FX rate'!$C$21,"")</f>
        <v/>
      </c>
      <c r="BS173" s="1503" t="str">
        <f>IF(ISNUMBER(M173),'Cover Page'!$D$32/1000000*M173/'FX rate'!$C$21,"")</f>
        <v/>
      </c>
      <c r="BT173" s="1262" t="str">
        <f>IF(ISNUMBER(N173),'Cover Page'!$D$32/1000000*N173/'FX rate'!$C$21,"")</f>
        <v/>
      </c>
      <c r="BU173" s="1504" t="str">
        <f>IF(ISNUMBER(O173),'Cover Page'!$D$32/1000000*O173/'FX rate'!$C$21,"")</f>
        <v/>
      </c>
      <c r="BV173" s="1503" t="str">
        <f>IF(ISNUMBER(P173),'Cover Page'!$D$32/1000000*P173/'FX rate'!$C$21,"")</f>
        <v/>
      </c>
      <c r="BW173" s="1262" t="str">
        <f>IF(ISNUMBER(Q173),'Cover Page'!$D$32/1000000*Q173/'FX rate'!$C$21,"")</f>
        <v/>
      </c>
      <c r="BX173" s="1504" t="str">
        <f>IF(ISNUMBER(R173),'Cover Page'!$D$32/1000000*R173/'FX rate'!$C$21,"")</f>
        <v/>
      </c>
      <c r="BY173" s="1503" t="str">
        <f>IF(ISNUMBER(S173),'Cover Page'!$D$32/1000000*S173/'FX rate'!$C$21,"")</f>
        <v/>
      </c>
      <c r="BZ173" s="1500" t="str">
        <f>IF(ISNUMBER(T173),'Cover Page'!$D$32/1000000*T173/'FX rate'!$C$21,"")</f>
        <v/>
      </c>
      <c r="CA173" s="1502">
        <f>IF(ISNUMBER(U173),'Cover Page'!$D$32/1000000*U173/'FX rate'!$C$21,"")</f>
        <v>0</v>
      </c>
      <c r="CB173" s="1501">
        <f>IF(ISNUMBER(V173),'Cover Page'!$D$32/1000000*V173/'FX rate'!$C$21,"")</f>
        <v>0</v>
      </c>
      <c r="CC173" s="1260">
        <f>IF(ISNUMBER(W173),'Cover Page'!$D$32/1000000*W173/'FX rate'!$C$21,"")</f>
        <v>0</v>
      </c>
    </row>
    <row r="174" spans="1:81" s="20" customFormat="1" ht="14.25" x14ac:dyDescent="0.2">
      <c r="A174" s="24"/>
      <c r="B174" s="59">
        <v>2014</v>
      </c>
      <c r="C174" s="232"/>
      <c r="D174" s="157"/>
      <c r="E174" s="156"/>
      <c r="F174" s="226"/>
      <c r="G174" s="157"/>
      <c r="H174" s="156"/>
      <c r="I174" s="226"/>
      <c r="J174" s="157"/>
      <c r="K174" s="156"/>
      <c r="L174" s="226"/>
      <c r="M174" s="157"/>
      <c r="N174" s="156"/>
      <c r="O174" s="226"/>
      <c r="P174" s="157"/>
      <c r="Q174" s="156"/>
      <c r="R174" s="226"/>
      <c r="S174" s="157"/>
      <c r="T174" s="157"/>
      <c r="U174" s="720">
        <f t="shared" si="22"/>
        <v>0</v>
      </c>
      <c r="V174" s="729">
        <f t="shared" si="23"/>
        <v>0</v>
      </c>
      <c r="W174" s="706">
        <f t="shared" si="24"/>
        <v>0</v>
      </c>
      <c r="AE174" s="1106">
        <v>2014</v>
      </c>
      <c r="AF174" s="1207" t="str">
        <f>IF(ISNUMBER(C174),'Cover Page'!$D$32/1000000*'4 classification'!C174/'FX rate'!$C19,"")</f>
        <v/>
      </c>
      <c r="AG174" s="1521" t="str">
        <f>IF(ISNUMBER(D174),'Cover Page'!$D$32/1000000*'4 classification'!D174/'FX rate'!$C19,"")</f>
        <v/>
      </c>
      <c r="AH174" s="1208" t="str">
        <f>IF(ISNUMBER(E174),'Cover Page'!$D$32/1000000*'4 classification'!E174/'FX rate'!$C19,"")</f>
        <v/>
      </c>
      <c r="AI174" s="1522" t="str">
        <f>IF(ISNUMBER(F174),'Cover Page'!$D$32/1000000*'4 classification'!F174/'FX rate'!$C19,"")</f>
        <v/>
      </c>
      <c r="AJ174" s="1521" t="str">
        <f>IF(ISNUMBER(G174),'Cover Page'!$D$32/1000000*'4 classification'!G174/'FX rate'!$C19,"")</f>
        <v/>
      </c>
      <c r="AK174" s="1208" t="str">
        <f>IF(ISNUMBER(H174),'Cover Page'!$D$32/1000000*'4 classification'!H174/'FX rate'!$C19,"")</f>
        <v/>
      </c>
      <c r="AL174" s="1522" t="str">
        <f>IF(ISNUMBER(I174),'Cover Page'!$D$32/1000000*'4 classification'!I174/'FX rate'!$C19,"")</f>
        <v/>
      </c>
      <c r="AM174" s="1521" t="str">
        <f>IF(ISNUMBER(J174),'Cover Page'!$D$32/1000000*'4 classification'!J174/'FX rate'!$C19,"")</f>
        <v/>
      </c>
      <c r="AN174" s="1208" t="str">
        <f>IF(ISNUMBER(K174),'Cover Page'!$D$32/1000000*'4 classification'!K174/'FX rate'!$C19,"")</f>
        <v/>
      </c>
      <c r="AO174" s="1522" t="str">
        <f>IF(ISNUMBER(L174),'Cover Page'!$D$32/1000000*'4 classification'!L174/'FX rate'!$C19,"")</f>
        <v/>
      </c>
      <c r="AP174" s="1521" t="str">
        <f>IF(ISNUMBER(M174),'Cover Page'!$D$32/1000000*'4 classification'!M174/'FX rate'!$C19,"")</f>
        <v/>
      </c>
      <c r="AQ174" s="1208" t="str">
        <f>IF(ISNUMBER(N174),'Cover Page'!$D$32/1000000*'4 classification'!N174/'FX rate'!$C19,"")</f>
        <v/>
      </c>
      <c r="AR174" s="1522" t="str">
        <f>IF(ISNUMBER(O174),'Cover Page'!$D$32/1000000*'4 classification'!O174/'FX rate'!$C19,"")</f>
        <v/>
      </c>
      <c r="AS174" s="1521" t="str">
        <f>IF(ISNUMBER(P174),'Cover Page'!$D$32/1000000*'4 classification'!P174/'FX rate'!$C19,"")</f>
        <v/>
      </c>
      <c r="AT174" s="1208" t="str">
        <f>IF(ISNUMBER(Q174),'Cover Page'!$D$32/1000000*'4 classification'!Q174/'FX rate'!$C19,"")</f>
        <v/>
      </c>
      <c r="AU174" s="1522" t="str">
        <f>IF(ISNUMBER(R174),'Cover Page'!$D$32/1000000*'4 classification'!R174/'FX rate'!$C19,"")</f>
        <v/>
      </c>
      <c r="AV174" s="1521" t="str">
        <f>IF(ISNUMBER(S174),'Cover Page'!$D$32/1000000*'4 classification'!S174/'FX rate'!$C19,"")</f>
        <v/>
      </c>
      <c r="AW174" s="1532" t="str">
        <f>IF(ISNUMBER(T174),'Cover Page'!$D$32/1000000*'4 classification'!T174/'FX rate'!$C19,"")</f>
        <v/>
      </c>
      <c r="AX174" s="1520">
        <f>IF(ISNUMBER(U174),'Cover Page'!$D$32/1000000*'4 classification'!U174/'FX rate'!$C19,"")</f>
        <v>0</v>
      </c>
      <c r="AY174" s="1519">
        <f>IF(ISNUMBER(V174),'Cover Page'!$D$32/1000000*'4 classification'!V174/'FX rate'!$C19,"")</f>
        <v>0</v>
      </c>
      <c r="AZ174" s="1206">
        <f>IF(ISNUMBER(W174),'Cover Page'!$D$32/1000000*'4 classification'!W174/'FX rate'!$C19,"")</f>
        <v>0</v>
      </c>
      <c r="BH174" s="1180">
        <v>2014</v>
      </c>
      <c r="BI174" s="1261" t="str">
        <f>IF(ISNUMBER(C174),'Cover Page'!$D$32/1000000*C174/'FX rate'!$C$21,"")</f>
        <v/>
      </c>
      <c r="BJ174" s="1503" t="str">
        <f>IF(ISNUMBER(D174),'Cover Page'!$D$32/1000000*D174/'FX rate'!$C$21,"")</f>
        <v/>
      </c>
      <c r="BK174" s="1262" t="str">
        <f>IF(ISNUMBER(E174),'Cover Page'!$D$32/1000000*E174/'FX rate'!$C$21,"")</f>
        <v/>
      </c>
      <c r="BL174" s="1504" t="str">
        <f>IF(ISNUMBER(F174),'Cover Page'!$D$32/1000000*F174/'FX rate'!$C$21,"")</f>
        <v/>
      </c>
      <c r="BM174" s="1503" t="str">
        <f>IF(ISNUMBER(G174),'Cover Page'!$D$32/1000000*G174/'FX rate'!$C$21,"")</f>
        <v/>
      </c>
      <c r="BN174" s="1262" t="str">
        <f>IF(ISNUMBER(H174),'Cover Page'!$D$32/1000000*H174/'FX rate'!$C$21,"")</f>
        <v/>
      </c>
      <c r="BO174" s="1504" t="str">
        <f>IF(ISNUMBER(I174),'Cover Page'!$D$32/1000000*I174/'FX rate'!$C$21,"")</f>
        <v/>
      </c>
      <c r="BP174" s="1503" t="str">
        <f>IF(ISNUMBER(J174),'Cover Page'!$D$32/1000000*J174/'FX rate'!$C$21,"")</f>
        <v/>
      </c>
      <c r="BQ174" s="1262" t="str">
        <f>IF(ISNUMBER(K174),'Cover Page'!$D$32/1000000*K174/'FX rate'!$C$21,"")</f>
        <v/>
      </c>
      <c r="BR174" s="1504" t="str">
        <f>IF(ISNUMBER(L174),'Cover Page'!$D$32/1000000*L174/'FX rate'!$C$21,"")</f>
        <v/>
      </c>
      <c r="BS174" s="1503" t="str">
        <f>IF(ISNUMBER(M174),'Cover Page'!$D$32/1000000*M174/'FX rate'!$C$21,"")</f>
        <v/>
      </c>
      <c r="BT174" s="1262" t="str">
        <f>IF(ISNUMBER(N174),'Cover Page'!$D$32/1000000*N174/'FX rate'!$C$21,"")</f>
        <v/>
      </c>
      <c r="BU174" s="1504" t="str">
        <f>IF(ISNUMBER(O174),'Cover Page'!$D$32/1000000*O174/'FX rate'!$C$21,"")</f>
        <v/>
      </c>
      <c r="BV174" s="1503" t="str">
        <f>IF(ISNUMBER(P174),'Cover Page'!$D$32/1000000*P174/'FX rate'!$C$21,"")</f>
        <v/>
      </c>
      <c r="BW174" s="1262" t="str">
        <f>IF(ISNUMBER(Q174),'Cover Page'!$D$32/1000000*Q174/'FX rate'!$C$21,"")</f>
        <v/>
      </c>
      <c r="BX174" s="1504" t="str">
        <f>IF(ISNUMBER(R174),'Cover Page'!$D$32/1000000*R174/'FX rate'!$C$21,"")</f>
        <v/>
      </c>
      <c r="BY174" s="1503" t="str">
        <f>IF(ISNUMBER(S174),'Cover Page'!$D$32/1000000*S174/'FX rate'!$C$21,"")</f>
        <v/>
      </c>
      <c r="BZ174" s="1500" t="str">
        <f>IF(ISNUMBER(T174),'Cover Page'!$D$32/1000000*T174/'FX rate'!$C$21,"")</f>
        <v/>
      </c>
      <c r="CA174" s="1502">
        <f>IF(ISNUMBER(U174),'Cover Page'!$D$32/1000000*U174/'FX rate'!$C$21,"")</f>
        <v>0</v>
      </c>
      <c r="CB174" s="1501">
        <f>IF(ISNUMBER(V174),'Cover Page'!$D$32/1000000*V174/'FX rate'!$C$21,"")</f>
        <v>0</v>
      </c>
      <c r="CC174" s="1260">
        <f>IF(ISNUMBER(W174),'Cover Page'!$D$32/1000000*W174/'FX rate'!$C$21,"")</f>
        <v>0</v>
      </c>
    </row>
    <row r="175" spans="1:81" s="20" customFormat="1" ht="14.25" x14ac:dyDescent="0.2">
      <c r="A175" s="24"/>
      <c r="B175" s="103">
        <v>2015</v>
      </c>
      <c r="C175" s="229"/>
      <c r="D175" s="155"/>
      <c r="E175" s="154"/>
      <c r="F175" s="225"/>
      <c r="G175" s="155"/>
      <c r="H175" s="154"/>
      <c r="I175" s="225"/>
      <c r="J175" s="155"/>
      <c r="K175" s="154"/>
      <c r="L175" s="225"/>
      <c r="M175" s="155"/>
      <c r="N175" s="154"/>
      <c r="O175" s="225"/>
      <c r="P175" s="155"/>
      <c r="Q175" s="154"/>
      <c r="R175" s="225"/>
      <c r="S175" s="155"/>
      <c r="T175" s="155"/>
      <c r="U175" s="721">
        <f t="shared" si="22"/>
        <v>0</v>
      </c>
      <c r="V175" s="728">
        <f t="shared" si="23"/>
        <v>0</v>
      </c>
      <c r="W175" s="707">
        <f t="shared" si="24"/>
        <v>0</v>
      </c>
      <c r="AE175" s="1106">
        <v>2015</v>
      </c>
      <c r="AF175" s="1207" t="str">
        <f>IF(ISNUMBER(C175),'Cover Page'!$D$32/1000000*'4 classification'!C175/'FX rate'!$C20,"")</f>
        <v/>
      </c>
      <c r="AG175" s="1521" t="str">
        <f>IF(ISNUMBER(D175),'Cover Page'!$D$32/1000000*'4 classification'!D175/'FX rate'!$C20,"")</f>
        <v/>
      </c>
      <c r="AH175" s="1208" t="str">
        <f>IF(ISNUMBER(E175),'Cover Page'!$D$32/1000000*'4 classification'!E175/'FX rate'!$C20,"")</f>
        <v/>
      </c>
      <c r="AI175" s="1522" t="str">
        <f>IF(ISNUMBER(F175),'Cover Page'!$D$32/1000000*'4 classification'!F175/'FX rate'!$C20,"")</f>
        <v/>
      </c>
      <c r="AJ175" s="1521" t="str">
        <f>IF(ISNUMBER(G175),'Cover Page'!$D$32/1000000*'4 classification'!G175/'FX rate'!$C20,"")</f>
        <v/>
      </c>
      <c r="AK175" s="1208" t="str">
        <f>IF(ISNUMBER(H175),'Cover Page'!$D$32/1000000*'4 classification'!H175/'FX rate'!$C20,"")</f>
        <v/>
      </c>
      <c r="AL175" s="1522" t="str">
        <f>IF(ISNUMBER(I175),'Cover Page'!$D$32/1000000*'4 classification'!I175/'FX rate'!$C20,"")</f>
        <v/>
      </c>
      <c r="AM175" s="1521" t="str">
        <f>IF(ISNUMBER(J175),'Cover Page'!$D$32/1000000*'4 classification'!J175/'FX rate'!$C20,"")</f>
        <v/>
      </c>
      <c r="AN175" s="1208" t="str">
        <f>IF(ISNUMBER(K175),'Cover Page'!$D$32/1000000*'4 classification'!K175/'FX rate'!$C20,"")</f>
        <v/>
      </c>
      <c r="AO175" s="1522" t="str">
        <f>IF(ISNUMBER(L175),'Cover Page'!$D$32/1000000*'4 classification'!L175/'FX rate'!$C20,"")</f>
        <v/>
      </c>
      <c r="AP175" s="1521" t="str">
        <f>IF(ISNUMBER(M175),'Cover Page'!$D$32/1000000*'4 classification'!M175/'FX rate'!$C20,"")</f>
        <v/>
      </c>
      <c r="AQ175" s="1208" t="str">
        <f>IF(ISNUMBER(N175),'Cover Page'!$D$32/1000000*'4 classification'!N175/'FX rate'!$C20,"")</f>
        <v/>
      </c>
      <c r="AR175" s="1522" t="str">
        <f>IF(ISNUMBER(O175),'Cover Page'!$D$32/1000000*'4 classification'!O175/'FX rate'!$C20,"")</f>
        <v/>
      </c>
      <c r="AS175" s="1521" t="str">
        <f>IF(ISNUMBER(P175),'Cover Page'!$D$32/1000000*'4 classification'!P175/'FX rate'!$C20,"")</f>
        <v/>
      </c>
      <c r="AT175" s="1208" t="str">
        <f>IF(ISNUMBER(Q175),'Cover Page'!$D$32/1000000*'4 classification'!Q175/'FX rate'!$C20,"")</f>
        <v/>
      </c>
      <c r="AU175" s="1522" t="str">
        <f>IF(ISNUMBER(R175),'Cover Page'!$D$32/1000000*'4 classification'!R175/'FX rate'!$C20,"")</f>
        <v/>
      </c>
      <c r="AV175" s="1521" t="str">
        <f>IF(ISNUMBER(S175),'Cover Page'!$D$32/1000000*'4 classification'!S175/'FX rate'!$C20,"")</f>
        <v/>
      </c>
      <c r="AW175" s="1532" t="str">
        <f>IF(ISNUMBER(T175),'Cover Page'!$D$32/1000000*'4 classification'!T175/'FX rate'!$C20,"")</f>
        <v/>
      </c>
      <c r="AX175" s="1520">
        <f>IF(ISNUMBER(U175),'Cover Page'!$D$32/1000000*'4 classification'!U175/'FX rate'!$C20,"")</f>
        <v>0</v>
      </c>
      <c r="AY175" s="1519">
        <f>IF(ISNUMBER(V175),'Cover Page'!$D$32/1000000*'4 classification'!V175/'FX rate'!$C20,"")</f>
        <v>0</v>
      </c>
      <c r="AZ175" s="1206">
        <f>IF(ISNUMBER(W175),'Cover Page'!$D$32/1000000*'4 classification'!W175/'FX rate'!$C20,"")</f>
        <v>0</v>
      </c>
      <c r="BH175" s="1180">
        <v>2015</v>
      </c>
      <c r="BI175" s="1261" t="str">
        <f>IF(ISNUMBER(C175),'Cover Page'!$D$32/1000000*C175/'FX rate'!$C$21,"")</f>
        <v/>
      </c>
      <c r="BJ175" s="1503" t="str">
        <f>IF(ISNUMBER(D175),'Cover Page'!$D$32/1000000*D175/'FX rate'!$C$21,"")</f>
        <v/>
      </c>
      <c r="BK175" s="1262" t="str">
        <f>IF(ISNUMBER(E175),'Cover Page'!$D$32/1000000*E175/'FX rate'!$C$21,"")</f>
        <v/>
      </c>
      <c r="BL175" s="1504" t="str">
        <f>IF(ISNUMBER(F175),'Cover Page'!$D$32/1000000*F175/'FX rate'!$C$21,"")</f>
        <v/>
      </c>
      <c r="BM175" s="1503" t="str">
        <f>IF(ISNUMBER(G175),'Cover Page'!$D$32/1000000*G175/'FX rate'!$C$21,"")</f>
        <v/>
      </c>
      <c r="BN175" s="1262" t="str">
        <f>IF(ISNUMBER(H175),'Cover Page'!$D$32/1000000*H175/'FX rate'!$C$21,"")</f>
        <v/>
      </c>
      <c r="BO175" s="1504" t="str">
        <f>IF(ISNUMBER(I175),'Cover Page'!$D$32/1000000*I175/'FX rate'!$C$21,"")</f>
        <v/>
      </c>
      <c r="BP175" s="1503" t="str">
        <f>IF(ISNUMBER(J175),'Cover Page'!$D$32/1000000*J175/'FX rate'!$C$21,"")</f>
        <v/>
      </c>
      <c r="BQ175" s="1262" t="str">
        <f>IF(ISNUMBER(K175),'Cover Page'!$D$32/1000000*K175/'FX rate'!$C$21,"")</f>
        <v/>
      </c>
      <c r="BR175" s="1504" t="str">
        <f>IF(ISNUMBER(L175),'Cover Page'!$D$32/1000000*L175/'FX rate'!$C$21,"")</f>
        <v/>
      </c>
      <c r="BS175" s="1503" t="str">
        <f>IF(ISNUMBER(M175),'Cover Page'!$D$32/1000000*M175/'FX rate'!$C$21,"")</f>
        <v/>
      </c>
      <c r="BT175" s="1262" t="str">
        <f>IF(ISNUMBER(N175),'Cover Page'!$D$32/1000000*N175/'FX rate'!$C$21,"")</f>
        <v/>
      </c>
      <c r="BU175" s="1504" t="str">
        <f>IF(ISNUMBER(O175),'Cover Page'!$D$32/1000000*O175/'FX rate'!$C$21,"")</f>
        <v/>
      </c>
      <c r="BV175" s="1503" t="str">
        <f>IF(ISNUMBER(P175),'Cover Page'!$D$32/1000000*P175/'FX rate'!$C$21,"")</f>
        <v/>
      </c>
      <c r="BW175" s="1262" t="str">
        <f>IF(ISNUMBER(Q175),'Cover Page'!$D$32/1000000*Q175/'FX rate'!$C$21,"")</f>
        <v/>
      </c>
      <c r="BX175" s="1504" t="str">
        <f>IF(ISNUMBER(R175),'Cover Page'!$D$32/1000000*R175/'FX rate'!$C$21,"")</f>
        <v/>
      </c>
      <c r="BY175" s="1503" t="str">
        <f>IF(ISNUMBER(S175),'Cover Page'!$D$32/1000000*S175/'FX rate'!$C$21,"")</f>
        <v/>
      </c>
      <c r="BZ175" s="1500" t="str">
        <f>IF(ISNUMBER(T175),'Cover Page'!$D$32/1000000*T175/'FX rate'!$C$21,"")</f>
        <v/>
      </c>
      <c r="CA175" s="1502">
        <f>IF(ISNUMBER(U175),'Cover Page'!$D$32/1000000*U175/'FX rate'!$C$21,"")</f>
        <v>0</v>
      </c>
      <c r="CB175" s="1501">
        <f>IF(ISNUMBER(V175),'Cover Page'!$D$32/1000000*V175/'FX rate'!$C$21,"")</f>
        <v>0</v>
      </c>
      <c r="CC175" s="1260">
        <f>IF(ISNUMBER(W175),'Cover Page'!$D$32/1000000*W175/'FX rate'!$C$21,"")</f>
        <v>0</v>
      </c>
    </row>
    <row r="176" spans="1:81" s="20" customFormat="1" ht="14.25" x14ac:dyDescent="0.2">
      <c r="A176" s="24"/>
      <c r="B176" s="187">
        <v>2016</v>
      </c>
      <c r="C176" s="971"/>
      <c r="D176" s="974"/>
      <c r="E176" s="875"/>
      <c r="F176" s="975"/>
      <c r="G176" s="974"/>
      <c r="H176" s="875"/>
      <c r="I176" s="975"/>
      <c r="J176" s="974"/>
      <c r="K176" s="875"/>
      <c r="L176" s="975"/>
      <c r="M176" s="974"/>
      <c r="N176" s="875"/>
      <c r="O176" s="975"/>
      <c r="P176" s="974"/>
      <c r="Q176" s="875"/>
      <c r="R176" s="975"/>
      <c r="S176" s="974"/>
      <c r="T176" s="974"/>
      <c r="U176" s="730">
        <f>C176+F176+I176+L176+O176+R176</f>
        <v>0</v>
      </c>
      <c r="V176" s="731">
        <f>D176+G176+J176+M176+P176+S176</f>
        <v>0</v>
      </c>
      <c r="W176" s="732">
        <f>E176+H176+K176+N176+Q176+T176</f>
        <v>0</v>
      </c>
      <c r="AE176" s="1222">
        <v>2016</v>
      </c>
      <c r="AF176" s="1230" t="str">
        <f>IF(ISNUMBER(C176),'Cover Page'!$D$32/1000000*'4 classification'!C176/'FX rate'!$C21,"")</f>
        <v/>
      </c>
      <c r="AG176" s="1523" t="str">
        <f>IF(ISNUMBER(D176),'Cover Page'!$D$32/1000000*'4 classification'!D176/'FX rate'!$C21,"")</f>
        <v/>
      </c>
      <c r="AH176" s="1299" t="str">
        <f>IF(ISNUMBER(E176),'Cover Page'!$D$32/1000000*'4 classification'!E176/'FX rate'!$C21,"")</f>
        <v/>
      </c>
      <c r="AI176" s="1223" t="str">
        <f>IF(ISNUMBER(F176),'Cover Page'!$D$32/1000000*'4 classification'!F176/'FX rate'!$C21,"")</f>
        <v/>
      </c>
      <c r="AJ176" s="1523" t="str">
        <f>IF(ISNUMBER(G176),'Cover Page'!$D$32/1000000*'4 classification'!G176/'FX rate'!$C21,"")</f>
        <v/>
      </c>
      <c r="AK176" s="1299" t="str">
        <f>IF(ISNUMBER(H176),'Cover Page'!$D$32/1000000*'4 classification'!H176/'FX rate'!$C21,"")</f>
        <v/>
      </c>
      <c r="AL176" s="1223" t="str">
        <f>IF(ISNUMBER(I176),'Cover Page'!$D$32/1000000*'4 classification'!I176/'FX rate'!$C21,"")</f>
        <v/>
      </c>
      <c r="AM176" s="1523" t="str">
        <f>IF(ISNUMBER(J176),'Cover Page'!$D$32/1000000*'4 classification'!J176/'FX rate'!$C21,"")</f>
        <v/>
      </c>
      <c r="AN176" s="1299" t="str">
        <f>IF(ISNUMBER(K176),'Cover Page'!$D$32/1000000*'4 classification'!K176/'FX rate'!$C21,"")</f>
        <v/>
      </c>
      <c r="AO176" s="1223" t="str">
        <f>IF(ISNUMBER(L176),'Cover Page'!$D$32/1000000*'4 classification'!L176/'FX rate'!$C21,"")</f>
        <v/>
      </c>
      <c r="AP176" s="1523" t="str">
        <f>IF(ISNUMBER(M176),'Cover Page'!$D$32/1000000*'4 classification'!M176/'FX rate'!$C21,"")</f>
        <v/>
      </c>
      <c r="AQ176" s="1299" t="str">
        <f>IF(ISNUMBER(N176),'Cover Page'!$D$32/1000000*'4 classification'!N176/'FX rate'!$C21,"")</f>
        <v/>
      </c>
      <c r="AR176" s="1223" t="str">
        <f>IF(ISNUMBER(O176),'Cover Page'!$D$32/1000000*'4 classification'!O176/'FX rate'!$C21,"")</f>
        <v/>
      </c>
      <c r="AS176" s="1523" t="str">
        <f>IF(ISNUMBER(P176),'Cover Page'!$D$32/1000000*'4 classification'!P176/'FX rate'!$C21,"")</f>
        <v/>
      </c>
      <c r="AT176" s="1299" t="str">
        <f>IF(ISNUMBER(Q176),'Cover Page'!$D$32/1000000*'4 classification'!Q176/'FX rate'!$C21,"")</f>
        <v/>
      </c>
      <c r="AU176" s="1223" t="str">
        <f>IF(ISNUMBER(R176),'Cover Page'!$D$32/1000000*'4 classification'!R176/'FX rate'!$C21,"")</f>
        <v/>
      </c>
      <c r="AV176" s="1523" t="str">
        <f>IF(ISNUMBER(S176),'Cover Page'!$D$32/1000000*'4 classification'!S176/'FX rate'!$C21,"")</f>
        <v/>
      </c>
      <c r="AW176" s="1527" t="str">
        <f>IF(ISNUMBER(T176),'Cover Page'!$D$32/1000000*'4 classification'!T176/'FX rate'!$C21,"")</f>
        <v/>
      </c>
      <c r="AX176" s="1223">
        <f>IF(ISNUMBER(U176),'Cover Page'!$D$32/1000000*'4 classification'!U176/'FX rate'!$C21,"")</f>
        <v>0</v>
      </c>
      <c r="AY176" s="1523">
        <f>IF(ISNUMBER(V176),'Cover Page'!$D$32/1000000*'4 classification'!V176/'FX rate'!$C21,"")</f>
        <v>0</v>
      </c>
      <c r="AZ176" s="1299">
        <f>IF(ISNUMBER(W176),'Cover Page'!$D$32/1000000*'4 classification'!W176/'FX rate'!$C21,"")</f>
        <v>0</v>
      </c>
      <c r="BH176" s="1277">
        <v>2016</v>
      </c>
      <c r="BI176" s="1286" t="str">
        <f>IF(ISNUMBER(C176),'Cover Page'!$D$32/1000000*C176/'FX rate'!$C$21,"")</f>
        <v/>
      </c>
      <c r="BJ176" s="1507" t="str">
        <f>IF(ISNUMBER(D176),'Cover Page'!$D$32/1000000*D176/'FX rate'!$C$21,"")</f>
        <v/>
      </c>
      <c r="BK176" s="1280" t="str">
        <f>IF(ISNUMBER(E176),'Cover Page'!$D$32/1000000*E176/'FX rate'!$C$21,"")</f>
        <v/>
      </c>
      <c r="BL176" s="1278" t="str">
        <f>IF(ISNUMBER(F176),'Cover Page'!$D$32/1000000*F176/'FX rate'!$C$21,"")</f>
        <v/>
      </c>
      <c r="BM176" s="1507" t="str">
        <f>IF(ISNUMBER(G176),'Cover Page'!$D$32/1000000*G176/'FX rate'!$C$21,"")</f>
        <v/>
      </c>
      <c r="BN176" s="1280" t="str">
        <f>IF(ISNUMBER(H176),'Cover Page'!$D$32/1000000*H176/'FX rate'!$C$21,"")</f>
        <v/>
      </c>
      <c r="BO176" s="1278" t="str">
        <f>IF(ISNUMBER(I176),'Cover Page'!$D$32/1000000*I176/'FX rate'!$C$21,"")</f>
        <v/>
      </c>
      <c r="BP176" s="1507" t="str">
        <f>IF(ISNUMBER(J176),'Cover Page'!$D$32/1000000*J176/'FX rate'!$C$21,"")</f>
        <v/>
      </c>
      <c r="BQ176" s="1280" t="str">
        <f>IF(ISNUMBER(K176),'Cover Page'!$D$32/1000000*K176/'FX rate'!$C$21,"")</f>
        <v/>
      </c>
      <c r="BR176" s="1278" t="str">
        <f>IF(ISNUMBER(L176),'Cover Page'!$D$32/1000000*L176/'FX rate'!$C$21,"")</f>
        <v/>
      </c>
      <c r="BS176" s="1507" t="str">
        <f>IF(ISNUMBER(M176),'Cover Page'!$D$32/1000000*M176/'FX rate'!$C$21,"")</f>
        <v/>
      </c>
      <c r="BT176" s="1280" t="str">
        <f>IF(ISNUMBER(N176),'Cover Page'!$D$32/1000000*N176/'FX rate'!$C$21,"")</f>
        <v/>
      </c>
      <c r="BU176" s="1278" t="str">
        <f>IF(ISNUMBER(O176),'Cover Page'!$D$32/1000000*O176/'FX rate'!$C$21,"")</f>
        <v/>
      </c>
      <c r="BV176" s="1507" t="str">
        <f>IF(ISNUMBER(P176),'Cover Page'!$D$32/1000000*P176/'FX rate'!$C$21,"")</f>
        <v/>
      </c>
      <c r="BW176" s="1280" t="str">
        <f>IF(ISNUMBER(Q176),'Cover Page'!$D$32/1000000*Q176/'FX rate'!$C$21,"")</f>
        <v/>
      </c>
      <c r="BX176" s="1278" t="str">
        <f>IF(ISNUMBER(R176),'Cover Page'!$D$32/1000000*R176/'FX rate'!$C$21,"")</f>
        <v/>
      </c>
      <c r="BY176" s="1507" t="str">
        <f>IF(ISNUMBER(S176),'Cover Page'!$D$32/1000000*S176/'FX rate'!$C$21,"")</f>
        <v/>
      </c>
      <c r="BZ176" s="1509" t="str">
        <f>IF(ISNUMBER(T176),'Cover Page'!$D$32/1000000*T176/'FX rate'!$C$21,"")</f>
        <v/>
      </c>
      <c r="CA176" s="1278">
        <f>IF(ISNUMBER(U176),'Cover Page'!$D$32/1000000*U176/'FX rate'!$C$21,"")</f>
        <v>0</v>
      </c>
      <c r="CB176" s="1507">
        <f>IF(ISNUMBER(V176),'Cover Page'!$D$32/1000000*V176/'FX rate'!$C$21,"")</f>
        <v>0</v>
      </c>
      <c r="CC176" s="1280">
        <f>IF(ISNUMBER(W176),'Cover Page'!$D$32/1000000*W176/'FX rate'!$C$21,"")</f>
        <v>0</v>
      </c>
    </row>
    <row r="177" spans="1:81" s="2" customFormat="1" ht="14.25" customHeight="1" x14ac:dyDescent="0.2">
      <c r="B177" s="248" t="s">
        <v>579</v>
      </c>
      <c r="C177" s="1465"/>
      <c r="D177" s="1469"/>
      <c r="E177" s="1466"/>
      <c r="F177" s="1470"/>
      <c r="G177" s="1469"/>
      <c r="H177" s="1466"/>
      <c r="I177" s="1470"/>
      <c r="J177" s="1469"/>
      <c r="K177" s="1466"/>
      <c r="L177" s="1470"/>
      <c r="M177" s="1469"/>
      <c r="N177" s="1466"/>
      <c r="O177" s="1470"/>
      <c r="P177" s="1469"/>
      <c r="Q177" s="1466"/>
      <c r="R177" s="1470"/>
      <c r="S177" s="1469"/>
      <c r="T177" s="1469"/>
      <c r="U177" s="733">
        <f t="shared" si="22"/>
        <v>0</v>
      </c>
      <c r="V177" s="734">
        <f t="shared" si="23"/>
        <v>0</v>
      </c>
      <c r="W177" s="735">
        <f t="shared" si="24"/>
        <v>0</v>
      </c>
      <c r="AE177" s="1040"/>
      <c r="AF177" s="1040"/>
      <c r="AG177" s="1040"/>
      <c r="AH177" s="1040"/>
      <c r="AI177" s="1040"/>
      <c r="AJ177" s="1040"/>
      <c r="AK177" s="1040"/>
      <c r="AL177" s="1040"/>
      <c r="AM177" s="1040"/>
      <c r="AN177" s="1040"/>
      <c r="AO177" s="1040"/>
      <c r="AP177" s="1040"/>
      <c r="AQ177" s="1040"/>
      <c r="AR177" s="1040"/>
      <c r="AS177" s="1040"/>
      <c r="AT177" s="1040"/>
      <c r="AU177" s="1040"/>
      <c r="AV177" s="1040"/>
      <c r="AW177" s="1040"/>
      <c r="AX177" s="1040"/>
      <c r="AY177" s="1040"/>
      <c r="AZ177" s="1040"/>
      <c r="BH177" s="1114"/>
      <c r="BI177" s="1114"/>
      <c r="BJ177" s="1114"/>
      <c r="BK177" s="1114"/>
      <c r="BL177" s="1114"/>
      <c r="BM177" s="1114"/>
      <c r="BN177" s="1114"/>
      <c r="BO177" s="1114"/>
      <c r="BP177" s="1114"/>
      <c r="BQ177" s="1114"/>
      <c r="BR177" s="1114"/>
      <c r="BS177" s="1114"/>
      <c r="BT177" s="1114"/>
      <c r="BU177" s="1114"/>
      <c r="BV177" s="1114"/>
      <c r="BW177" s="1114"/>
      <c r="BX177" s="1114"/>
      <c r="BY177" s="1114"/>
      <c r="BZ177" s="1114"/>
      <c r="CA177" s="1114"/>
      <c r="CB177" s="1114"/>
      <c r="CC177" s="1114"/>
    </row>
    <row r="178" spans="1:81" s="14" customFormat="1" ht="69.95" customHeight="1" thickBot="1" x14ac:dyDescent="0.25">
      <c r="A178" s="2"/>
      <c r="B178" s="249" t="s">
        <v>368</v>
      </c>
      <c r="C178" s="235"/>
      <c r="D178" s="250"/>
      <c r="E178" s="236"/>
      <c r="F178" s="251"/>
      <c r="G178" s="250"/>
      <c r="H178" s="236"/>
      <c r="I178" s="251"/>
      <c r="J178" s="250"/>
      <c r="K178" s="236"/>
      <c r="L178" s="251"/>
      <c r="M178" s="250"/>
      <c r="N178" s="236"/>
      <c r="O178" s="251"/>
      <c r="P178" s="250"/>
      <c r="Q178" s="236"/>
      <c r="R178" s="251"/>
      <c r="S178" s="250"/>
      <c r="T178" s="250"/>
      <c r="U178" s="725"/>
      <c r="V178" s="736"/>
      <c r="W178" s="726"/>
      <c r="AE178" s="1041"/>
      <c r="AF178" s="1041"/>
      <c r="AG178" s="1041"/>
      <c r="AH178" s="1041"/>
      <c r="AI178" s="1041"/>
      <c r="AJ178" s="1041"/>
      <c r="AK178" s="1041"/>
      <c r="AL178" s="1041"/>
      <c r="AM178" s="1041"/>
      <c r="AN178" s="1041"/>
      <c r="AO178" s="1041"/>
      <c r="AP178" s="1041"/>
      <c r="AQ178" s="1041"/>
      <c r="AR178" s="1041"/>
      <c r="AS178" s="1041"/>
      <c r="AT178" s="1041"/>
      <c r="AU178" s="1041"/>
      <c r="AV178" s="1041"/>
      <c r="AW178" s="1041"/>
      <c r="AX178" s="1041"/>
      <c r="AY178" s="1041"/>
      <c r="AZ178" s="1041"/>
      <c r="BH178" s="1115"/>
      <c r="BI178" s="1115"/>
      <c r="BJ178" s="1115"/>
      <c r="BK178" s="1115"/>
      <c r="BL178" s="1115"/>
      <c r="BM178" s="1115"/>
      <c r="BN178" s="1115"/>
      <c r="BO178" s="1115"/>
      <c r="BP178" s="1115"/>
      <c r="BQ178" s="1115"/>
      <c r="BR178" s="1115"/>
      <c r="BS178" s="1115"/>
      <c r="BT178" s="1115"/>
      <c r="BU178" s="1115"/>
      <c r="BV178" s="1115"/>
      <c r="BW178" s="1115"/>
      <c r="BX178" s="1115"/>
      <c r="BY178" s="1115"/>
      <c r="BZ178" s="1115"/>
      <c r="CA178" s="1115"/>
      <c r="CB178" s="1115"/>
      <c r="CC178" s="1115"/>
    </row>
    <row r="179" spans="1:81" s="2" customFormat="1" ht="20.100000000000001" customHeight="1" x14ac:dyDescent="0.2">
      <c r="B179" s="7"/>
      <c r="C179" s="984" t="str">
        <f>IF(MAX(C172:C176)&gt;0,IF(ISBLANK(C171),"Please extend back to at least 2011",""),"")</f>
        <v/>
      </c>
      <c r="D179" s="984" t="str">
        <f t="shared" ref="D179:T179" si="25">IF(MAX(D172:D176)&gt;0,IF(ISBLANK(D171),"Please extend back to at least 2011",""),"")</f>
        <v/>
      </c>
      <c r="E179" s="984" t="str">
        <f t="shared" si="25"/>
        <v/>
      </c>
      <c r="F179" s="984" t="str">
        <f t="shared" si="25"/>
        <v/>
      </c>
      <c r="G179" s="984" t="str">
        <f t="shared" si="25"/>
        <v/>
      </c>
      <c r="H179" s="984" t="str">
        <f t="shared" si="25"/>
        <v/>
      </c>
      <c r="I179" s="984" t="str">
        <f t="shared" si="25"/>
        <v/>
      </c>
      <c r="J179" s="984" t="str">
        <f t="shared" si="25"/>
        <v/>
      </c>
      <c r="K179" s="984" t="str">
        <f t="shared" si="25"/>
        <v/>
      </c>
      <c r="L179" s="984" t="str">
        <f t="shared" si="25"/>
        <v/>
      </c>
      <c r="M179" s="984" t="str">
        <f t="shared" si="25"/>
        <v/>
      </c>
      <c r="N179" s="984" t="str">
        <f t="shared" si="25"/>
        <v/>
      </c>
      <c r="O179" s="984" t="str">
        <f t="shared" si="25"/>
        <v/>
      </c>
      <c r="P179" s="984" t="str">
        <f t="shared" si="25"/>
        <v/>
      </c>
      <c r="Q179" s="984" t="str">
        <f t="shared" si="25"/>
        <v/>
      </c>
      <c r="R179" s="984" t="str">
        <f t="shared" si="25"/>
        <v/>
      </c>
      <c r="S179" s="984" t="str">
        <f t="shared" si="25"/>
        <v/>
      </c>
      <c r="T179" s="984" t="str">
        <f t="shared" si="25"/>
        <v/>
      </c>
      <c r="U179" s="77"/>
      <c r="AE179" s="1040"/>
      <c r="AF179" s="1040"/>
      <c r="AG179" s="1040"/>
      <c r="AH179" s="1040"/>
      <c r="AI179" s="1040"/>
      <c r="AJ179" s="1040"/>
      <c r="AK179" s="1040"/>
      <c r="AL179" s="1040"/>
      <c r="AM179" s="1040"/>
      <c r="AN179" s="1040"/>
      <c r="AO179" s="1040"/>
      <c r="AP179" s="1040"/>
      <c r="AQ179" s="1040"/>
      <c r="AR179" s="1040"/>
      <c r="AS179" s="1040"/>
      <c r="AT179" s="1040"/>
      <c r="AU179" s="1040"/>
      <c r="AV179" s="1040"/>
      <c r="AW179" s="1040"/>
      <c r="AX179" s="1040"/>
      <c r="AY179" s="1040"/>
      <c r="AZ179" s="1040"/>
      <c r="BH179" s="1114"/>
      <c r="BI179" s="1114"/>
      <c r="BJ179" s="1114"/>
      <c r="BK179" s="1114"/>
      <c r="BL179" s="1114"/>
      <c r="BM179" s="1114"/>
      <c r="BN179" s="1114"/>
      <c r="BO179" s="1114"/>
      <c r="BP179" s="1114"/>
      <c r="BQ179" s="1114"/>
      <c r="BR179" s="1114"/>
      <c r="BS179" s="1114"/>
      <c r="BT179" s="1114"/>
      <c r="BU179" s="1114"/>
      <c r="BV179" s="1114"/>
      <c r="BW179" s="1114"/>
      <c r="BX179" s="1114"/>
      <c r="BY179" s="1114"/>
      <c r="BZ179" s="1114"/>
      <c r="CA179" s="1114"/>
      <c r="CB179" s="1114"/>
      <c r="CC179" s="1114"/>
    </row>
    <row r="180" spans="1:81" s="2" customFormat="1" ht="20.100000000000001" customHeight="1" x14ac:dyDescent="0.2">
      <c r="B180" s="7"/>
      <c r="C180" s="7"/>
      <c r="D180" s="7"/>
      <c r="E180" s="7"/>
      <c r="F180" s="7"/>
      <c r="G180" s="7"/>
      <c r="H180" s="7"/>
      <c r="I180" s="7"/>
      <c r="J180" s="7"/>
      <c r="K180" s="7"/>
      <c r="L180" s="7"/>
      <c r="M180" s="7"/>
      <c r="N180" s="7"/>
      <c r="O180" s="7"/>
      <c r="P180" s="7"/>
      <c r="Q180" s="7"/>
      <c r="R180" s="7"/>
      <c r="S180" s="7"/>
      <c r="T180" s="7"/>
      <c r="U180" s="77"/>
      <c r="AE180" s="1041"/>
      <c r="AF180" s="1041"/>
      <c r="AG180" s="1041"/>
      <c r="AH180" s="1041"/>
      <c r="AI180" s="1041"/>
      <c r="AJ180" s="1041"/>
      <c r="AK180" s="1041"/>
      <c r="AL180" s="1041"/>
      <c r="AM180" s="1041"/>
      <c r="AN180" s="1041"/>
      <c r="AO180" s="1041"/>
      <c r="AP180" s="1041"/>
      <c r="AQ180" s="1040"/>
      <c r="AR180" s="1040"/>
      <c r="AS180" s="1040"/>
      <c r="AT180" s="1040"/>
      <c r="AU180" s="1040"/>
      <c r="AV180" s="1040"/>
      <c r="AW180" s="1040"/>
      <c r="AX180" s="1040"/>
      <c r="AY180" s="1040"/>
      <c r="AZ180" s="1040"/>
      <c r="BH180" s="1115"/>
      <c r="BI180" s="1115"/>
      <c r="BJ180" s="1115"/>
      <c r="BK180" s="1115"/>
      <c r="BL180" s="1115"/>
      <c r="BM180" s="1115"/>
      <c r="BN180" s="1115"/>
      <c r="BO180" s="1115"/>
      <c r="BP180" s="1115"/>
      <c r="BQ180" s="1115"/>
      <c r="BR180" s="1115"/>
      <c r="BS180" s="1115"/>
      <c r="BT180" s="1114"/>
      <c r="BU180" s="1114"/>
      <c r="BV180" s="1114"/>
      <c r="BW180" s="1114"/>
      <c r="BX180" s="1114"/>
      <c r="BY180" s="1114"/>
      <c r="BZ180" s="1114"/>
      <c r="CA180" s="1114"/>
      <c r="CB180" s="1114"/>
      <c r="CC180" s="1114"/>
    </row>
    <row r="181" spans="1:81" s="2" customFormat="1" ht="14.25" customHeight="1" x14ac:dyDescent="0.25">
      <c r="B181" s="122" t="s">
        <v>122</v>
      </c>
      <c r="C181" s="7"/>
      <c r="D181" s="7"/>
      <c r="E181" s="7"/>
      <c r="F181" s="7"/>
      <c r="G181" s="7"/>
      <c r="H181" s="7"/>
      <c r="I181" s="7"/>
      <c r="J181" s="7"/>
      <c r="K181" s="7"/>
      <c r="L181" s="7"/>
      <c r="M181" s="7"/>
      <c r="N181" s="7"/>
      <c r="O181" s="7"/>
      <c r="P181" s="7"/>
      <c r="Q181" s="7"/>
      <c r="R181" s="7"/>
      <c r="S181" s="7"/>
      <c r="T181" s="7"/>
      <c r="U181" s="77"/>
      <c r="AE181" s="1302"/>
      <c r="AF181" s="1041"/>
      <c r="AG181" s="1041"/>
      <c r="AH181" s="1041"/>
      <c r="AI181" s="1041"/>
      <c r="AJ181" s="1041"/>
      <c r="AK181" s="1041"/>
      <c r="AL181" s="1041"/>
      <c r="AM181" s="1041"/>
      <c r="AN181" s="1041"/>
      <c r="AO181" s="1041"/>
      <c r="AP181" s="1041"/>
      <c r="AQ181" s="1040"/>
      <c r="AR181" s="1040"/>
      <c r="AS181" s="1040"/>
      <c r="AT181" s="1040"/>
      <c r="AU181" s="1040"/>
      <c r="AV181" s="1040"/>
      <c r="AW181" s="1040"/>
      <c r="AX181" s="1040"/>
      <c r="AY181" s="1040"/>
      <c r="AZ181" s="1040"/>
      <c r="BH181" s="1303"/>
      <c r="BI181" s="1115"/>
      <c r="BJ181" s="1115"/>
      <c r="BK181" s="1115"/>
      <c r="BL181" s="1115"/>
      <c r="BM181" s="1115"/>
      <c r="BN181" s="1115"/>
      <c r="BO181" s="1115"/>
      <c r="BP181" s="1115"/>
      <c r="BQ181" s="1115"/>
      <c r="BR181" s="1115"/>
      <c r="BS181" s="1115"/>
      <c r="BT181" s="1114"/>
      <c r="BU181" s="1114"/>
      <c r="BV181" s="1114"/>
      <c r="BW181" s="1114"/>
      <c r="BX181" s="1114"/>
      <c r="BY181" s="1114"/>
      <c r="BZ181" s="1114"/>
      <c r="CA181" s="1114"/>
      <c r="CB181" s="1114"/>
      <c r="CC181" s="1114"/>
    </row>
    <row r="182" spans="1:81" s="2" customFormat="1" ht="9.75" customHeight="1" x14ac:dyDescent="0.2">
      <c r="B182" s="7"/>
      <c r="C182" s="7"/>
      <c r="D182" s="7"/>
      <c r="E182" s="7"/>
      <c r="F182" s="7"/>
      <c r="G182" s="7"/>
      <c r="H182" s="7"/>
      <c r="I182" s="7"/>
      <c r="J182" s="7"/>
      <c r="K182" s="7"/>
      <c r="L182" s="7"/>
      <c r="M182" s="7"/>
      <c r="N182" s="7"/>
      <c r="O182" s="7"/>
      <c r="P182" s="7"/>
      <c r="Q182" s="7"/>
      <c r="R182" s="7"/>
      <c r="S182" s="7"/>
      <c r="T182" s="7"/>
      <c r="U182" s="77"/>
      <c r="AE182" s="1041"/>
      <c r="AF182" s="1041"/>
      <c r="AG182" s="1041"/>
      <c r="AH182" s="1041"/>
      <c r="AI182" s="1041"/>
      <c r="AJ182" s="1041"/>
      <c r="AK182" s="1041"/>
      <c r="AL182" s="1041"/>
      <c r="AM182" s="1041"/>
      <c r="AN182" s="1041"/>
      <c r="AO182" s="1041"/>
      <c r="AP182" s="1041"/>
      <c r="AQ182" s="1040"/>
      <c r="AR182" s="1040"/>
      <c r="AS182" s="1040"/>
      <c r="AT182" s="1040"/>
      <c r="AU182" s="1040"/>
      <c r="AV182" s="1040"/>
      <c r="AW182" s="1040"/>
      <c r="AX182" s="1040"/>
      <c r="AY182" s="1040"/>
      <c r="AZ182" s="1040"/>
      <c r="BH182" s="1115"/>
      <c r="BI182" s="1115"/>
      <c r="BJ182" s="1115"/>
      <c r="BK182" s="1115"/>
      <c r="BL182" s="1115"/>
      <c r="BM182" s="1115"/>
      <c r="BN182" s="1115"/>
      <c r="BO182" s="1115"/>
      <c r="BP182" s="1115"/>
      <c r="BQ182" s="1115"/>
      <c r="BR182" s="1115"/>
      <c r="BS182" s="1115"/>
      <c r="BT182" s="1114"/>
      <c r="BU182" s="1114"/>
      <c r="BV182" s="1114"/>
      <c r="BW182" s="1114"/>
      <c r="BX182" s="1114"/>
      <c r="BY182" s="1114"/>
      <c r="BZ182" s="1114"/>
      <c r="CA182" s="1114"/>
      <c r="CB182" s="1114"/>
      <c r="CC182" s="1114"/>
    </row>
    <row r="183" spans="1:81" s="2" customFormat="1" ht="14.25" customHeight="1" thickBot="1" x14ac:dyDescent="0.3">
      <c r="B183" s="125"/>
      <c r="C183" s="126" t="s">
        <v>1</v>
      </c>
      <c r="D183" s="126" t="s">
        <v>2</v>
      </c>
      <c r="E183" s="126" t="s">
        <v>3</v>
      </c>
      <c r="F183" s="126" t="s">
        <v>97</v>
      </c>
      <c r="G183" s="126" t="s">
        <v>4</v>
      </c>
      <c r="H183" s="126" t="s">
        <v>5</v>
      </c>
      <c r="I183" s="126" t="s">
        <v>6</v>
      </c>
      <c r="J183" s="126" t="s">
        <v>7</v>
      </c>
      <c r="K183" s="126" t="s">
        <v>8</v>
      </c>
      <c r="L183" s="126" t="s">
        <v>9</v>
      </c>
      <c r="M183" s="126" t="s">
        <v>10</v>
      </c>
      <c r="N183" s="76"/>
      <c r="AE183" s="1188"/>
      <c r="AF183" s="1225"/>
      <c r="AG183" s="1225"/>
      <c r="AH183" s="1225"/>
      <c r="AI183" s="1225"/>
      <c r="AJ183" s="1225"/>
      <c r="AK183" s="1225"/>
      <c r="AL183" s="1225"/>
      <c r="AM183" s="1225"/>
      <c r="AN183" s="1225"/>
      <c r="AO183" s="1225"/>
      <c r="AP183" s="1225"/>
      <c r="AQ183" s="1040"/>
      <c r="AR183" s="1040"/>
      <c r="AS183" s="1040"/>
      <c r="AT183" s="1040"/>
      <c r="AU183" s="1040"/>
      <c r="AV183" s="1040"/>
      <c r="AW183" s="1040"/>
      <c r="AX183" s="1040"/>
      <c r="AY183" s="1040"/>
      <c r="AZ183" s="1040"/>
      <c r="BH183" s="1242"/>
      <c r="BI183" s="1281"/>
      <c r="BJ183" s="1281"/>
      <c r="BK183" s="1281"/>
      <c r="BL183" s="1281"/>
      <c r="BM183" s="1281"/>
      <c r="BN183" s="1281"/>
      <c r="BO183" s="1281"/>
      <c r="BP183" s="1281"/>
      <c r="BQ183" s="1281"/>
      <c r="BR183" s="1281"/>
      <c r="BS183" s="1281"/>
      <c r="BT183" s="1114"/>
      <c r="BU183" s="1114"/>
      <c r="BV183" s="1114"/>
      <c r="BW183" s="1114"/>
      <c r="BX183" s="1114"/>
      <c r="BY183" s="1114"/>
      <c r="BZ183" s="1114"/>
      <c r="CA183" s="1114"/>
      <c r="CB183" s="1114"/>
      <c r="CC183" s="1114"/>
    </row>
    <row r="184" spans="1:81" s="2" customFormat="1" ht="99.95" customHeight="1" thickBot="1" x14ac:dyDescent="0.3">
      <c r="B184" s="127"/>
      <c r="C184" s="773" t="s">
        <v>45</v>
      </c>
      <c r="D184" s="774" t="s">
        <v>59</v>
      </c>
      <c r="E184" s="774" t="s">
        <v>74</v>
      </c>
      <c r="F184" s="774" t="s">
        <v>114</v>
      </c>
      <c r="G184" s="774" t="s">
        <v>115</v>
      </c>
      <c r="H184" s="774" t="s">
        <v>116</v>
      </c>
      <c r="I184" s="774" t="s">
        <v>117</v>
      </c>
      <c r="J184" s="774" t="s">
        <v>118</v>
      </c>
      <c r="K184" s="774" t="s">
        <v>149</v>
      </c>
      <c r="L184" s="775" t="s">
        <v>150</v>
      </c>
      <c r="M184" s="252" t="s">
        <v>50</v>
      </c>
      <c r="N184" s="67"/>
      <c r="AE184" s="1481" t="s">
        <v>122</v>
      </c>
      <c r="AF184" s="1234"/>
      <c r="AG184" s="1234"/>
      <c r="AH184" s="1234"/>
      <c r="AI184" s="1234"/>
      <c r="AJ184" s="1234"/>
      <c r="AK184" s="1234"/>
      <c r="AL184" s="1234"/>
      <c r="AM184" s="1234"/>
      <c r="AN184" s="1234"/>
      <c r="AO184" s="1234"/>
      <c r="AP184" s="1235"/>
      <c r="AQ184" s="1040"/>
      <c r="AR184" s="1040"/>
      <c r="AS184" s="1040"/>
      <c r="AT184" s="1040"/>
      <c r="AU184" s="1040"/>
      <c r="AV184" s="1040"/>
      <c r="AW184" s="1040"/>
      <c r="AX184" s="1040"/>
      <c r="AY184" s="1040"/>
      <c r="AZ184" s="1040"/>
      <c r="BH184" s="1490" t="s">
        <v>122</v>
      </c>
      <c r="BI184" s="1291"/>
      <c r="BJ184" s="1291"/>
      <c r="BK184" s="1291"/>
      <c r="BL184" s="1291"/>
      <c r="BM184" s="1291"/>
      <c r="BN184" s="1291"/>
      <c r="BO184" s="1291"/>
      <c r="BP184" s="1291"/>
      <c r="BQ184" s="1291"/>
      <c r="BR184" s="1291"/>
      <c r="BS184" s="1292"/>
      <c r="BT184" s="1114"/>
      <c r="BU184" s="1114"/>
      <c r="BV184" s="1114"/>
      <c r="BW184" s="1114"/>
      <c r="BX184" s="1114"/>
      <c r="BY184" s="1114"/>
      <c r="BZ184" s="1114"/>
      <c r="CA184" s="1114"/>
      <c r="CB184" s="1114"/>
      <c r="CC184" s="1114"/>
    </row>
    <row r="185" spans="1:81" s="2" customFormat="1" ht="60" customHeight="1" x14ac:dyDescent="0.2">
      <c r="B185" s="253" t="s">
        <v>43</v>
      </c>
      <c r="C185" s="761"/>
      <c r="D185" s="762"/>
      <c r="E185" s="762"/>
      <c r="F185" s="762"/>
      <c r="G185" s="762"/>
      <c r="H185" s="762"/>
      <c r="I185" s="762"/>
      <c r="J185" s="762"/>
      <c r="K185" s="762"/>
      <c r="L185" s="763"/>
      <c r="M185" s="210"/>
      <c r="N185" s="694"/>
      <c r="AE185" s="1480" t="s">
        <v>629</v>
      </c>
      <c r="AF185" s="1225"/>
      <c r="AG185" s="1225"/>
      <c r="AH185" s="1225"/>
      <c r="AI185" s="1225"/>
      <c r="AJ185" s="1225"/>
      <c r="AK185" s="1225"/>
      <c r="AL185" s="1225"/>
      <c r="AM185" s="1225"/>
      <c r="AN185" s="1225"/>
      <c r="AO185" s="1225"/>
      <c r="AP185" s="1225"/>
      <c r="AQ185" s="1040"/>
      <c r="AR185" s="1040"/>
      <c r="AS185" s="1040"/>
      <c r="AT185" s="1040"/>
      <c r="AU185" s="1040"/>
      <c r="AV185" s="1040"/>
      <c r="AW185" s="1040"/>
      <c r="AX185" s="1040"/>
      <c r="AY185" s="1040"/>
      <c r="AZ185" s="1040"/>
      <c r="BH185" s="1489" t="s">
        <v>630</v>
      </c>
      <c r="BI185" s="1281"/>
      <c r="BJ185" s="1281"/>
      <c r="BK185" s="1281"/>
      <c r="BL185" s="1281"/>
      <c r="BM185" s="1281"/>
      <c r="BN185" s="1281"/>
      <c r="BO185" s="1281"/>
      <c r="BP185" s="1281"/>
      <c r="BQ185" s="1281"/>
      <c r="BR185" s="1281"/>
      <c r="BS185" s="1281"/>
      <c r="BT185" s="1114"/>
      <c r="BU185" s="1114"/>
      <c r="BV185" s="1114"/>
      <c r="BW185" s="1114"/>
      <c r="BX185" s="1114"/>
      <c r="BY185" s="1114"/>
      <c r="BZ185" s="1114"/>
      <c r="CA185" s="1114"/>
      <c r="CB185" s="1114"/>
      <c r="CC185" s="1114"/>
    </row>
    <row r="186" spans="1:81" s="2" customFormat="1" ht="60" customHeight="1" x14ac:dyDescent="0.2">
      <c r="B186" s="254" t="s">
        <v>112</v>
      </c>
      <c r="C186" s="764"/>
      <c r="D186" s="765"/>
      <c r="E186" s="765"/>
      <c r="F186" s="765"/>
      <c r="G186" s="765"/>
      <c r="H186" s="765"/>
      <c r="I186" s="765"/>
      <c r="J186" s="765"/>
      <c r="K186" s="765"/>
      <c r="L186" s="766"/>
      <c r="M186" s="211"/>
      <c r="N186" s="694"/>
      <c r="AE186" s="1226"/>
      <c r="AF186" s="1189" t="s">
        <v>1</v>
      </c>
      <c r="AG186" s="1189" t="s">
        <v>2</v>
      </c>
      <c r="AH186" s="1189" t="s">
        <v>3</v>
      </c>
      <c r="AI186" s="1189" t="s">
        <v>97</v>
      </c>
      <c r="AJ186" s="1189" t="s">
        <v>4</v>
      </c>
      <c r="AK186" s="1189" t="s">
        <v>5</v>
      </c>
      <c r="AL186" s="1189" t="s">
        <v>6</v>
      </c>
      <c r="AM186" s="1189" t="s">
        <v>7</v>
      </c>
      <c r="AN186" s="1189" t="s">
        <v>8</v>
      </c>
      <c r="AO186" s="1189" t="s">
        <v>9</v>
      </c>
      <c r="AP186" s="1189" t="s">
        <v>10</v>
      </c>
      <c r="AQ186" s="1040"/>
      <c r="AR186" s="1040"/>
      <c r="AS186" s="1040"/>
      <c r="AT186" s="1040"/>
      <c r="AU186" s="1040"/>
      <c r="AV186" s="1040"/>
      <c r="AW186" s="1040"/>
      <c r="AX186" s="1040"/>
      <c r="AY186" s="1040"/>
      <c r="AZ186" s="1040"/>
      <c r="BH186" s="1282"/>
      <c r="BI186" s="1243" t="s">
        <v>1</v>
      </c>
      <c r="BJ186" s="1243" t="s">
        <v>2</v>
      </c>
      <c r="BK186" s="1243" t="s">
        <v>3</v>
      </c>
      <c r="BL186" s="1243" t="s">
        <v>97</v>
      </c>
      <c r="BM186" s="1243" t="s">
        <v>4</v>
      </c>
      <c r="BN186" s="1243" t="s">
        <v>5</v>
      </c>
      <c r="BO186" s="1243" t="s">
        <v>6</v>
      </c>
      <c r="BP186" s="1243" t="s">
        <v>7</v>
      </c>
      <c r="BQ186" s="1243" t="s">
        <v>8</v>
      </c>
      <c r="BR186" s="1243" t="s">
        <v>9</v>
      </c>
      <c r="BS186" s="1243" t="s">
        <v>10</v>
      </c>
      <c r="BT186" s="1114"/>
      <c r="BU186" s="1114"/>
      <c r="BV186" s="1114"/>
      <c r="BW186" s="1114"/>
      <c r="BX186" s="1114"/>
      <c r="BY186" s="1114"/>
      <c r="BZ186" s="1114"/>
      <c r="CA186" s="1114"/>
      <c r="CB186" s="1114"/>
      <c r="CC186" s="1114"/>
    </row>
    <row r="187" spans="1:81" s="2" customFormat="1" ht="60" customHeight="1" thickBot="1" x14ac:dyDescent="0.25">
      <c r="B187" s="255" t="s">
        <v>123</v>
      </c>
      <c r="C187" s="767"/>
      <c r="D187" s="768"/>
      <c r="E187" s="768"/>
      <c r="F187" s="768"/>
      <c r="G187" s="768"/>
      <c r="H187" s="768"/>
      <c r="I187" s="768"/>
      <c r="J187" s="768"/>
      <c r="K187" s="768"/>
      <c r="L187" s="769"/>
      <c r="M187" s="212"/>
      <c r="N187" s="694"/>
      <c r="AE187" s="1228"/>
      <c r="AF187" s="1236" t="str">
        <f>C184</f>
        <v>Entity Type 1</v>
      </c>
      <c r="AG187" s="1512" t="str">
        <f t="shared" ref="AG187:AO187" si="26">D184</f>
        <v>Entity Type 2</v>
      </c>
      <c r="AH187" s="1512" t="str">
        <f t="shared" si="26"/>
        <v>Entity Type 3</v>
      </c>
      <c r="AI187" s="1512" t="str">
        <f t="shared" si="26"/>
        <v>Entity Type 4</v>
      </c>
      <c r="AJ187" s="1512" t="str">
        <f t="shared" si="26"/>
        <v>Entity Type 5</v>
      </c>
      <c r="AK187" s="1512" t="str">
        <f t="shared" si="26"/>
        <v>Entity Type 6</v>
      </c>
      <c r="AL187" s="1512" t="str">
        <f t="shared" si="26"/>
        <v>Entity Type 7</v>
      </c>
      <c r="AM187" s="1512" t="str">
        <f t="shared" si="26"/>
        <v>Entity Type 8</v>
      </c>
      <c r="AN187" s="1512" t="str">
        <f t="shared" si="26"/>
        <v>Entity Type 9</v>
      </c>
      <c r="AO187" s="1513" t="str">
        <f t="shared" si="26"/>
        <v>Entity Type 10</v>
      </c>
      <c r="AP187" s="1236" t="s">
        <v>50</v>
      </c>
      <c r="AQ187" s="1040"/>
      <c r="AR187" s="1040"/>
      <c r="AS187" s="1040"/>
      <c r="AT187" s="1040"/>
      <c r="AU187" s="1040"/>
      <c r="AV187" s="1040"/>
      <c r="AW187" s="1040"/>
      <c r="AX187" s="1040"/>
      <c r="AY187" s="1040"/>
      <c r="AZ187" s="1040"/>
      <c r="BH187" s="1285"/>
      <c r="BI187" s="1638" t="str">
        <f>C184</f>
        <v>Entity Type 1</v>
      </c>
      <c r="BJ187" s="1635" t="str">
        <f t="shared" ref="BJ187:BR187" si="27">D184</f>
        <v>Entity Type 2</v>
      </c>
      <c r="BK187" s="1635" t="str">
        <f t="shared" si="27"/>
        <v>Entity Type 3</v>
      </c>
      <c r="BL187" s="1635" t="str">
        <f t="shared" si="27"/>
        <v>Entity Type 4</v>
      </c>
      <c r="BM187" s="1635" t="str">
        <f t="shared" si="27"/>
        <v>Entity Type 5</v>
      </c>
      <c r="BN187" s="1635" t="str">
        <f t="shared" si="27"/>
        <v>Entity Type 6</v>
      </c>
      <c r="BO187" s="1635" t="str">
        <f t="shared" si="27"/>
        <v>Entity Type 7</v>
      </c>
      <c r="BP187" s="1635" t="str">
        <f t="shared" si="27"/>
        <v>Entity Type 8</v>
      </c>
      <c r="BQ187" s="1635" t="str">
        <f t="shared" si="27"/>
        <v>Entity Type 9</v>
      </c>
      <c r="BR187" s="1636" t="str">
        <f t="shared" si="27"/>
        <v>Entity Type 10</v>
      </c>
      <c r="BS187" s="1637" t="s">
        <v>50</v>
      </c>
      <c r="BT187" s="1114"/>
      <c r="BU187" s="1114"/>
      <c r="BV187" s="1114"/>
      <c r="BW187" s="1114"/>
      <c r="BX187" s="1114"/>
      <c r="BY187" s="1114"/>
      <c r="BZ187" s="1114"/>
      <c r="CA187" s="1114"/>
      <c r="CB187" s="1114"/>
      <c r="CC187" s="1114"/>
    </row>
    <row r="188" spans="1:81" s="70" customFormat="1" ht="14.25" customHeight="1" x14ac:dyDescent="0.2">
      <c r="A188" s="69"/>
      <c r="B188" s="130" t="s">
        <v>151</v>
      </c>
      <c r="C188" s="214"/>
      <c r="D188" s="213"/>
      <c r="E188" s="213"/>
      <c r="F188" s="213"/>
      <c r="G188" s="213"/>
      <c r="H188" s="213"/>
      <c r="I188" s="213"/>
      <c r="J188" s="213"/>
      <c r="K188" s="213"/>
      <c r="L188" s="215"/>
      <c r="M188" s="214"/>
      <c r="N188" s="78"/>
      <c r="AE188" s="1197"/>
      <c r="AF188" s="1514"/>
      <c r="AG188" s="1515"/>
      <c r="AH188" s="1515"/>
      <c r="AI188" s="1515"/>
      <c r="AJ188" s="1515"/>
      <c r="AK188" s="1515"/>
      <c r="AL188" s="1515"/>
      <c r="AM188" s="1515"/>
      <c r="AN188" s="1515"/>
      <c r="AO188" s="1516"/>
      <c r="AP188" s="1496"/>
      <c r="AQ188" s="1203"/>
      <c r="AR188" s="1203"/>
      <c r="AS188" s="1203"/>
      <c r="AT188" s="1203"/>
      <c r="AU188" s="1203"/>
      <c r="AV188" s="1203"/>
      <c r="AW188" s="1203"/>
      <c r="AX188" s="1203"/>
      <c r="AY188" s="1203"/>
      <c r="AZ188" s="1203"/>
      <c r="BH188" s="1634"/>
      <c r="BI188" s="1259"/>
      <c r="BJ188" s="1631"/>
      <c r="BK188" s="1631"/>
      <c r="BL188" s="1631"/>
      <c r="BM188" s="1631"/>
      <c r="BN188" s="1631"/>
      <c r="BO188" s="1631"/>
      <c r="BP188" s="1631"/>
      <c r="BQ188" s="1631"/>
      <c r="BR188" s="1632"/>
      <c r="BS188" s="1633"/>
      <c r="BT188" s="1257"/>
      <c r="BU188" s="1257"/>
      <c r="BV188" s="1257"/>
      <c r="BW188" s="1257"/>
      <c r="BX188" s="1257"/>
      <c r="BY188" s="1257"/>
      <c r="BZ188" s="1257"/>
      <c r="CA188" s="1257"/>
      <c r="CB188" s="1257"/>
      <c r="CC188" s="1257"/>
    </row>
    <row r="189" spans="1:81" s="2" customFormat="1" ht="14.25" x14ac:dyDescent="0.2">
      <c r="A189" s="6"/>
      <c r="B189" s="106">
        <v>2002</v>
      </c>
      <c r="C189" s="256"/>
      <c r="D189" s="257"/>
      <c r="E189" s="257"/>
      <c r="F189" s="257"/>
      <c r="G189" s="257"/>
      <c r="H189" s="257"/>
      <c r="I189" s="257"/>
      <c r="J189" s="257"/>
      <c r="K189" s="257"/>
      <c r="L189" s="258"/>
      <c r="M189" s="737">
        <f>C189+D189+E189+F189+G189+H189+I189+J189+K189+L189</f>
        <v>0</v>
      </c>
      <c r="N189" s="704"/>
      <c r="AE189" s="1237">
        <v>2002</v>
      </c>
      <c r="AF189" s="1205" t="str">
        <f>IF(ISNUMBER(C189),'Cover Page'!$D$32/1000000*'4 classification'!C189/'FX rate'!$C7,"")</f>
        <v/>
      </c>
      <c r="AG189" s="1517" t="str">
        <f>IF(ISNUMBER(D189),'Cover Page'!$D$32/1000000*'4 classification'!D189/'FX rate'!$C7,"")</f>
        <v/>
      </c>
      <c r="AH189" s="1517" t="str">
        <f>IF(ISNUMBER(E189),'Cover Page'!$D$32/1000000*'4 classification'!E189/'FX rate'!$C7,"")</f>
        <v/>
      </c>
      <c r="AI189" s="1517" t="str">
        <f>IF(ISNUMBER(F189),'Cover Page'!$D$32/1000000*'4 classification'!F189/'FX rate'!$C7,"")</f>
        <v/>
      </c>
      <c r="AJ189" s="1517" t="str">
        <f>IF(ISNUMBER(G189),'Cover Page'!$D$32/1000000*'4 classification'!G189/'FX rate'!$C7,"")</f>
        <v/>
      </c>
      <c r="AK189" s="1517" t="str">
        <f>IF(ISNUMBER(H189),'Cover Page'!$D$32/1000000*'4 classification'!H189/'FX rate'!$C7,"")</f>
        <v/>
      </c>
      <c r="AL189" s="1517" t="str">
        <f>IF(ISNUMBER(I189),'Cover Page'!$D$32/1000000*'4 classification'!I189/'FX rate'!$C7,"")</f>
        <v/>
      </c>
      <c r="AM189" s="1517" t="str">
        <f>IF(ISNUMBER(J189),'Cover Page'!$D$32/1000000*'4 classification'!J189/'FX rate'!$C7,"")</f>
        <v/>
      </c>
      <c r="AN189" s="1517" t="str">
        <f>IF(ISNUMBER(K189),'Cover Page'!$D$32/1000000*'4 classification'!K189/'FX rate'!$C7,"")</f>
        <v/>
      </c>
      <c r="AO189" s="1628" t="str">
        <f>IF(ISNUMBER(L189),'Cover Page'!$D$32/1000000*'4 classification'!L189/'FX rate'!$C7,"")</f>
        <v/>
      </c>
      <c r="AP189" s="1238">
        <f>IF(ISNUMBER(M189),'Cover Page'!$D$32/1000000*'4 classification'!M189/'FX rate'!$C7,"")</f>
        <v>0</v>
      </c>
      <c r="AQ189" s="1040"/>
      <c r="AR189" s="1040"/>
      <c r="AS189" s="1040"/>
      <c r="AT189" s="1040"/>
      <c r="AU189" s="1040"/>
      <c r="AV189" s="1040"/>
      <c r="AW189" s="1040"/>
      <c r="AX189" s="1040"/>
      <c r="AY189" s="1040"/>
      <c r="AZ189" s="1040"/>
      <c r="BH189" s="1293">
        <v>2002</v>
      </c>
      <c r="BI189" s="1259" t="str">
        <f>IF(ISNUMBER(C189),'Cover Page'!$D$32/1000000*C189/'FX rate'!$C$21,"")</f>
        <v/>
      </c>
      <c r="BJ189" s="1510" t="str">
        <f>IF(ISNUMBER(D189),'Cover Page'!$D$32/1000000*D189/'FX rate'!$C$21,"")</f>
        <v/>
      </c>
      <c r="BK189" s="1510" t="str">
        <f>IF(ISNUMBER(E189),'Cover Page'!$D$32/1000000*E189/'FX rate'!$C$21,"")</f>
        <v/>
      </c>
      <c r="BL189" s="1510" t="str">
        <f>IF(ISNUMBER(F189),'Cover Page'!$D$32/1000000*F189/'FX rate'!$C$21,"")</f>
        <v/>
      </c>
      <c r="BM189" s="1510" t="str">
        <f>IF(ISNUMBER(G189),'Cover Page'!$D$32/1000000*G189/'FX rate'!$C$21,"")</f>
        <v/>
      </c>
      <c r="BN189" s="1510" t="str">
        <f>IF(ISNUMBER(H189),'Cover Page'!$D$32/1000000*H189/'FX rate'!$C$21,"")</f>
        <v/>
      </c>
      <c r="BO189" s="1510" t="str">
        <f>IF(ISNUMBER(I189),'Cover Page'!$D$32/1000000*I189/'FX rate'!$C$21,"")</f>
        <v/>
      </c>
      <c r="BP189" s="1510" t="str">
        <f>IF(ISNUMBER(J189),'Cover Page'!$D$32/1000000*J189/'FX rate'!$C$21,"")</f>
        <v/>
      </c>
      <c r="BQ189" s="1510" t="str">
        <f>IF(ISNUMBER(K189),'Cover Page'!$D$32/1000000*K189/'FX rate'!$C$21,"")</f>
        <v/>
      </c>
      <c r="BR189" s="1626" t="str">
        <f>IF(ISNUMBER(L189),'Cover Page'!$D$32/1000000*L189/'FX rate'!$C$21,"")</f>
        <v/>
      </c>
      <c r="BS189" s="1294">
        <f>IF(ISNUMBER(M189),'Cover Page'!$D$32/1000000*M189/'FX rate'!$C$21,"")</f>
        <v>0</v>
      </c>
      <c r="BT189" s="1114"/>
      <c r="BU189" s="1114"/>
      <c r="BV189" s="1114"/>
      <c r="BW189" s="1114"/>
      <c r="BX189" s="1114"/>
      <c r="BY189" s="1114"/>
      <c r="BZ189" s="1114"/>
      <c r="CA189" s="1114"/>
      <c r="CB189" s="1114"/>
      <c r="CC189" s="1114"/>
    </row>
    <row r="190" spans="1:81" s="2" customFormat="1" ht="14.25" x14ac:dyDescent="0.2">
      <c r="A190" s="6"/>
      <c r="B190" s="107">
        <v>2003</v>
      </c>
      <c r="C190" s="256"/>
      <c r="D190" s="257"/>
      <c r="E190" s="257"/>
      <c r="F190" s="257"/>
      <c r="G190" s="257"/>
      <c r="H190" s="257"/>
      <c r="I190" s="257"/>
      <c r="J190" s="257"/>
      <c r="K190" s="257"/>
      <c r="L190" s="258"/>
      <c r="M190" s="737">
        <f t="shared" ref="M190:M204" si="28">C190+D190+E190+F190+G190+H190+I190+J190+K190+L190</f>
        <v>0</v>
      </c>
      <c r="N190" s="704"/>
      <c r="AE190" s="1239">
        <v>2003</v>
      </c>
      <c r="AF190" s="1238" t="str">
        <f>IF(ISNUMBER(C190),'Cover Page'!$D$32/1000000*'4 classification'!C190/'FX rate'!$C8,"")</f>
        <v/>
      </c>
      <c r="AG190" s="1517" t="str">
        <f>IF(ISNUMBER(D190),'Cover Page'!$D$32/1000000*'4 classification'!D190/'FX rate'!$C8,"")</f>
        <v/>
      </c>
      <c r="AH190" s="1517" t="str">
        <f>IF(ISNUMBER(E190),'Cover Page'!$D$32/1000000*'4 classification'!E190/'FX rate'!$C8,"")</f>
        <v/>
      </c>
      <c r="AI190" s="1517" t="str">
        <f>IF(ISNUMBER(F190),'Cover Page'!$D$32/1000000*'4 classification'!F190/'FX rate'!$C8,"")</f>
        <v/>
      </c>
      <c r="AJ190" s="1517" t="str">
        <f>IF(ISNUMBER(G190),'Cover Page'!$D$32/1000000*'4 classification'!G190/'FX rate'!$C8,"")</f>
        <v/>
      </c>
      <c r="AK190" s="1517" t="str">
        <f>IF(ISNUMBER(H190),'Cover Page'!$D$32/1000000*'4 classification'!H190/'FX rate'!$C8,"")</f>
        <v/>
      </c>
      <c r="AL190" s="1517" t="str">
        <f>IF(ISNUMBER(I190),'Cover Page'!$D$32/1000000*'4 classification'!I190/'FX rate'!$C8,"")</f>
        <v/>
      </c>
      <c r="AM190" s="1517" t="str">
        <f>IF(ISNUMBER(J190),'Cover Page'!$D$32/1000000*'4 classification'!J190/'FX rate'!$C8,"")</f>
        <v/>
      </c>
      <c r="AN190" s="1517" t="str">
        <f>IF(ISNUMBER(K190),'Cover Page'!$D$32/1000000*'4 classification'!K190/'FX rate'!$C8,"")</f>
        <v/>
      </c>
      <c r="AO190" s="1628" t="str">
        <f>IF(ISNUMBER(L190),'Cover Page'!$D$32/1000000*'4 classification'!L190/'FX rate'!$C8,"")</f>
        <v/>
      </c>
      <c r="AP190" s="1238">
        <f>IF(ISNUMBER(M190),'Cover Page'!$D$32/1000000*'4 classification'!M190/'FX rate'!$C8,"")</f>
        <v>0</v>
      </c>
      <c r="AQ190" s="1040"/>
      <c r="AR190" s="1040"/>
      <c r="AS190" s="1040"/>
      <c r="AT190" s="1040"/>
      <c r="AU190" s="1040"/>
      <c r="AV190" s="1040"/>
      <c r="AW190" s="1040"/>
      <c r="AX190" s="1040"/>
      <c r="AY190" s="1040"/>
      <c r="AZ190" s="1040"/>
      <c r="BH190" s="1295">
        <v>2003</v>
      </c>
      <c r="BI190" s="1294" t="str">
        <f>IF(ISNUMBER(C190),'Cover Page'!$D$32/1000000*C190/'FX rate'!$C$21,"")</f>
        <v/>
      </c>
      <c r="BJ190" s="1510" t="str">
        <f>IF(ISNUMBER(D190),'Cover Page'!$D$32/1000000*D190/'FX rate'!$C$21,"")</f>
        <v/>
      </c>
      <c r="BK190" s="1510" t="str">
        <f>IF(ISNUMBER(E190),'Cover Page'!$D$32/1000000*E190/'FX rate'!$C$21,"")</f>
        <v/>
      </c>
      <c r="BL190" s="1510" t="str">
        <f>IF(ISNUMBER(F190),'Cover Page'!$D$32/1000000*F190/'FX rate'!$C$21,"")</f>
        <v/>
      </c>
      <c r="BM190" s="1510" t="str">
        <f>IF(ISNUMBER(G190),'Cover Page'!$D$32/1000000*G190/'FX rate'!$C$21,"")</f>
        <v/>
      </c>
      <c r="BN190" s="1510" t="str">
        <f>IF(ISNUMBER(H190),'Cover Page'!$D$32/1000000*H190/'FX rate'!$C$21,"")</f>
        <v/>
      </c>
      <c r="BO190" s="1510" t="str">
        <f>IF(ISNUMBER(I190),'Cover Page'!$D$32/1000000*I190/'FX rate'!$C$21,"")</f>
        <v/>
      </c>
      <c r="BP190" s="1510" t="str">
        <f>IF(ISNUMBER(J190),'Cover Page'!$D$32/1000000*J190/'FX rate'!$C$21,"")</f>
        <v/>
      </c>
      <c r="BQ190" s="1510" t="str">
        <f>IF(ISNUMBER(K190),'Cover Page'!$D$32/1000000*K190/'FX rate'!$C$21,"")</f>
        <v/>
      </c>
      <c r="BR190" s="1626" t="str">
        <f>IF(ISNUMBER(L190),'Cover Page'!$D$32/1000000*L190/'FX rate'!$C$21,"")</f>
        <v/>
      </c>
      <c r="BS190" s="1294">
        <f>IF(ISNUMBER(M190),'Cover Page'!$D$32/1000000*M190/'FX rate'!$C$21,"")</f>
        <v>0</v>
      </c>
      <c r="BT190" s="1114"/>
      <c r="BU190" s="1114"/>
      <c r="BV190" s="1114"/>
      <c r="BW190" s="1114"/>
      <c r="BX190" s="1114"/>
      <c r="BY190" s="1114"/>
      <c r="BZ190" s="1114"/>
      <c r="CA190" s="1114"/>
      <c r="CB190" s="1114"/>
      <c r="CC190" s="1114"/>
    </row>
    <row r="191" spans="1:81" s="2" customFormat="1" ht="14.25" x14ac:dyDescent="0.2">
      <c r="A191" s="6"/>
      <c r="B191" s="107">
        <v>2004</v>
      </c>
      <c r="C191" s="256"/>
      <c r="D191" s="257"/>
      <c r="E191" s="257"/>
      <c r="F191" s="257"/>
      <c r="G191" s="257"/>
      <c r="H191" s="257"/>
      <c r="I191" s="257"/>
      <c r="J191" s="257"/>
      <c r="K191" s="257"/>
      <c r="L191" s="258"/>
      <c r="M191" s="737">
        <f t="shared" si="28"/>
        <v>0</v>
      </c>
      <c r="N191" s="704"/>
      <c r="AE191" s="1239">
        <v>2004</v>
      </c>
      <c r="AF191" s="1238" t="str">
        <f>IF(ISNUMBER(C191),'Cover Page'!$D$32/1000000*'4 classification'!C191/'FX rate'!$C9,"")</f>
        <v/>
      </c>
      <c r="AG191" s="1517" t="str">
        <f>IF(ISNUMBER(D191),'Cover Page'!$D$32/1000000*'4 classification'!D191/'FX rate'!$C9,"")</f>
        <v/>
      </c>
      <c r="AH191" s="1517" t="str">
        <f>IF(ISNUMBER(E191),'Cover Page'!$D$32/1000000*'4 classification'!E191/'FX rate'!$C9,"")</f>
        <v/>
      </c>
      <c r="AI191" s="1517" t="str">
        <f>IF(ISNUMBER(F191),'Cover Page'!$D$32/1000000*'4 classification'!F191/'FX rate'!$C9,"")</f>
        <v/>
      </c>
      <c r="AJ191" s="1517" t="str">
        <f>IF(ISNUMBER(G191),'Cover Page'!$D$32/1000000*'4 classification'!G191/'FX rate'!$C9,"")</f>
        <v/>
      </c>
      <c r="AK191" s="1517" t="str">
        <f>IF(ISNUMBER(H191),'Cover Page'!$D$32/1000000*'4 classification'!H191/'FX rate'!$C9,"")</f>
        <v/>
      </c>
      <c r="AL191" s="1517" t="str">
        <f>IF(ISNUMBER(I191),'Cover Page'!$D$32/1000000*'4 classification'!I191/'FX rate'!$C9,"")</f>
        <v/>
      </c>
      <c r="AM191" s="1517" t="str">
        <f>IF(ISNUMBER(J191),'Cover Page'!$D$32/1000000*'4 classification'!J191/'FX rate'!$C9,"")</f>
        <v/>
      </c>
      <c r="AN191" s="1517" t="str">
        <f>IF(ISNUMBER(K191),'Cover Page'!$D$32/1000000*'4 classification'!K191/'FX rate'!$C9,"")</f>
        <v/>
      </c>
      <c r="AO191" s="1628" t="str">
        <f>IF(ISNUMBER(L191),'Cover Page'!$D$32/1000000*'4 classification'!L191/'FX rate'!$C9,"")</f>
        <v/>
      </c>
      <c r="AP191" s="1238">
        <f>IF(ISNUMBER(M191),'Cover Page'!$D$32/1000000*'4 classification'!M191/'FX rate'!$C9,"")</f>
        <v>0</v>
      </c>
      <c r="AQ191" s="1040"/>
      <c r="AR191" s="1040"/>
      <c r="AS191" s="1040"/>
      <c r="AT191" s="1040"/>
      <c r="AU191" s="1040"/>
      <c r="AV191" s="1040"/>
      <c r="AW191" s="1040"/>
      <c r="AX191" s="1040"/>
      <c r="AY191" s="1040"/>
      <c r="AZ191" s="1040"/>
      <c r="BH191" s="1295">
        <v>2004</v>
      </c>
      <c r="BI191" s="1294" t="str">
        <f>IF(ISNUMBER(C191),'Cover Page'!$D$32/1000000*C191/'FX rate'!$C$21,"")</f>
        <v/>
      </c>
      <c r="BJ191" s="1510" t="str">
        <f>IF(ISNUMBER(D191),'Cover Page'!$D$32/1000000*D191/'FX rate'!$C$21,"")</f>
        <v/>
      </c>
      <c r="BK191" s="1510" t="str">
        <f>IF(ISNUMBER(E191),'Cover Page'!$D$32/1000000*E191/'FX rate'!$C$21,"")</f>
        <v/>
      </c>
      <c r="BL191" s="1510" t="str">
        <f>IF(ISNUMBER(F191),'Cover Page'!$D$32/1000000*F191/'FX rate'!$C$21,"")</f>
        <v/>
      </c>
      <c r="BM191" s="1510" t="str">
        <f>IF(ISNUMBER(G191),'Cover Page'!$D$32/1000000*G191/'FX rate'!$C$21,"")</f>
        <v/>
      </c>
      <c r="BN191" s="1510" t="str">
        <f>IF(ISNUMBER(H191),'Cover Page'!$D$32/1000000*H191/'FX rate'!$C$21,"")</f>
        <v/>
      </c>
      <c r="BO191" s="1510" t="str">
        <f>IF(ISNUMBER(I191),'Cover Page'!$D$32/1000000*I191/'FX rate'!$C$21,"")</f>
        <v/>
      </c>
      <c r="BP191" s="1510" t="str">
        <f>IF(ISNUMBER(J191),'Cover Page'!$D$32/1000000*J191/'FX rate'!$C$21,"")</f>
        <v/>
      </c>
      <c r="BQ191" s="1510" t="str">
        <f>IF(ISNUMBER(K191),'Cover Page'!$D$32/1000000*K191/'FX rate'!$C$21,"")</f>
        <v/>
      </c>
      <c r="BR191" s="1626" t="str">
        <f>IF(ISNUMBER(L191),'Cover Page'!$D$32/1000000*L191/'FX rate'!$C$21,"")</f>
        <v/>
      </c>
      <c r="BS191" s="1294">
        <f>IF(ISNUMBER(M191),'Cover Page'!$D$32/1000000*M191/'FX rate'!$C$21,"")</f>
        <v>0</v>
      </c>
      <c r="BT191" s="1114"/>
      <c r="BU191" s="1114"/>
      <c r="BV191" s="1114"/>
      <c r="BW191" s="1114"/>
      <c r="BX191" s="1114"/>
      <c r="BY191" s="1114"/>
      <c r="BZ191" s="1114"/>
      <c r="CA191" s="1114"/>
      <c r="CB191" s="1114"/>
      <c r="CC191" s="1114"/>
    </row>
    <row r="192" spans="1:81" s="2" customFormat="1" ht="14.25" x14ac:dyDescent="0.2">
      <c r="A192" s="6"/>
      <c r="B192" s="107">
        <v>2005</v>
      </c>
      <c r="C192" s="256"/>
      <c r="D192" s="257"/>
      <c r="E192" s="257"/>
      <c r="F192" s="257"/>
      <c r="G192" s="257"/>
      <c r="H192" s="257"/>
      <c r="I192" s="257"/>
      <c r="J192" s="257"/>
      <c r="K192" s="257"/>
      <c r="L192" s="258"/>
      <c r="M192" s="737">
        <f t="shared" si="28"/>
        <v>0</v>
      </c>
      <c r="N192" s="704"/>
      <c r="AE192" s="1239">
        <v>2005</v>
      </c>
      <c r="AF192" s="1238" t="str">
        <f>IF(ISNUMBER(C192),'Cover Page'!$D$32/1000000*'4 classification'!C192/'FX rate'!$C10,"")</f>
        <v/>
      </c>
      <c r="AG192" s="1517" t="str">
        <f>IF(ISNUMBER(D192),'Cover Page'!$D$32/1000000*'4 classification'!D192/'FX rate'!$C10,"")</f>
        <v/>
      </c>
      <c r="AH192" s="1517" t="str">
        <f>IF(ISNUMBER(E192),'Cover Page'!$D$32/1000000*'4 classification'!E192/'FX rate'!$C10,"")</f>
        <v/>
      </c>
      <c r="AI192" s="1517" t="str">
        <f>IF(ISNUMBER(F192),'Cover Page'!$D$32/1000000*'4 classification'!F192/'FX rate'!$C10,"")</f>
        <v/>
      </c>
      <c r="AJ192" s="1517" t="str">
        <f>IF(ISNUMBER(G192),'Cover Page'!$D$32/1000000*'4 classification'!G192/'FX rate'!$C10,"")</f>
        <v/>
      </c>
      <c r="AK192" s="1517" t="str">
        <f>IF(ISNUMBER(H192),'Cover Page'!$D$32/1000000*'4 classification'!H192/'FX rate'!$C10,"")</f>
        <v/>
      </c>
      <c r="AL192" s="1517" t="str">
        <f>IF(ISNUMBER(I192),'Cover Page'!$D$32/1000000*'4 classification'!I192/'FX rate'!$C10,"")</f>
        <v/>
      </c>
      <c r="AM192" s="1517" t="str">
        <f>IF(ISNUMBER(J192),'Cover Page'!$D$32/1000000*'4 classification'!J192/'FX rate'!$C10,"")</f>
        <v/>
      </c>
      <c r="AN192" s="1517" t="str">
        <f>IF(ISNUMBER(K192),'Cover Page'!$D$32/1000000*'4 classification'!K192/'FX rate'!$C10,"")</f>
        <v/>
      </c>
      <c r="AO192" s="1628" t="str">
        <f>IF(ISNUMBER(L192),'Cover Page'!$D$32/1000000*'4 classification'!L192/'FX rate'!$C10,"")</f>
        <v/>
      </c>
      <c r="AP192" s="1238">
        <f>IF(ISNUMBER(M192),'Cover Page'!$D$32/1000000*'4 classification'!M192/'FX rate'!$C10,"")</f>
        <v>0</v>
      </c>
      <c r="AQ192" s="1040"/>
      <c r="AR192" s="1040"/>
      <c r="AS192" s="1040"/>
      <c r="AT192" s="1040"/>
      <c r="AU192" s="1040"/>
      <c r="AV192" s="1040"/>
      <c r="AW192" s="1040"/>
      <c r="AX192" s="1040"/>
      <c r="AY192" s="1040"/>
      <c r="AZ192" s="1040"/>
      <c r="BH192" s="1295">
        <v>2005</v>
      </c>
      <c r="BI192" s="1294" t="str">
        <f>IF(ISNUMBER(C192),'Cover Page'!$D$32/1000000*C192/'FX rate'!$C$21,"")</f>
        <v/>
      </c>
      <c r="BJ192" s="1510" t="str">
        <f>IF(ISNUMBER(D192),'Cover Page'!$D$32/1000000*D192/'FX rate'!$C$21,"")</f>
        <v/>
      </c>
      <c r="BK192" s="1510" t="str">
        <f>IF(ISNUMBER(E192),'Cover Page'!$D$32/1000000*E192/'FX rate'!$C$21,"")</f>
        <v/>
      </c>
      <c r="BL192" s="1510" t="str">
        <f>IF(ISNUMBER(F192),'Cover Page'!$D$32/1000000*F192/'FX rate'!$C$21,"")</f>
        <v/>
      </c>
      <c r="BM192" s="1510" t="str">
        <f>IF(ISNUMBER(G192),'Cover Page'!$D$32/1000000*G192/'FX rate'!$C$21,"")</f>
        <v/>
      </c>
      <c r="BN192" s="1510" t="str">
        <f>IF(ISNUMBER(H192),'Cover Page'!$D$32/1000000*H192/'FX rate'!$C$21,"")</f>
        <v/>
      </c>
      <c r="BO192" s="1510" t="str">
        <f>IF(ISNUMBER(I192),'Cover Page'!$D$32/1000000*I192/'FX rate'!$C$21,"")</f>
        <v/>
      </c>
      <c r="BP192" s="1510" t="str">
        <f>IF(ISNUMBER(J192),'Cover Page'!$D$32/1000000*J192/'FX rate'!$C$21,"")</f>
        <v/>
      </c>
      <c r="BQ192" s="1510" t="str">
        <f>IF(ISNUMBER(K192),'Cover Page'!$D$32/1000000*K192/'FX rate'!$C$21,"")</f>
        <v/>
      </c>
      <c r="BR192" s="1626" t="str">
        <f>IF(ISNUMBER(L192),'Cover Page'!$D$32/1000000*L192/'FX rate'!$C$21,"")</f>
        <v/>
      </c>
      <c r="BS192" s="1294">
        <f>IF(ISNUMBER(M192),'Cover Page'!$D$32/1000000*M192/'FX rate'!$C$21,"")</f>
        <v>0</v>
      </c>
      <c r="BT192" s="1114"/>
      <c r="BU192" s="1114"/>
      <c r="BV192" s="1114"/>
      <c r="BW192" s="1114"/>
      <c r="BX192" s="1114"/>
      <c r="BY192" s="1114"/>
      <c r="BZ192" s="1114"/>
      <c r="CA192" s="1114"/>
      <c r="CB192" s="1114"/>
      <c r="CC192" s="1114"/>
    </row>
    <row r="193" spans="1:81" s="2" customFormat="1" ht="14.25" x14ac:dyDescent="0.2">
      <c r="A193" s="6"/>
      <c r="B193" s="107">
        <v>2006</v>
      </c>
      <c r="C193" s="256"/>
      <c r="D193" s="257"/>
      <c r="E193" s="257"/>
      <c r="F193" s="257"/>
      <c r="G193" s="257"/>
      <c r="H193" s="257"/>
      <c r="I193" s="257"/>
      <c r="J193" s="257"/>
      <c r="K193" s="257"/>
      <c r="L193" s="258"/>
      <c r="M193" s="737">
        <f t="shared" si="28"/>
        <v>0</v>
      </c>
      <c r="N193" s="704"/>
      <c r="AE193" s="1239">
        <v>2006</v>
      </c>
      <c r="AF193" s="1238" t="str">
        <f>IF(ISNUMBER(C193),'Cover Page'!$D$32/1000000*'4 classification'!C193/'FX rate'!$C11,"")</f>
        <v/>
      </c>
      <c r="AG193" s="1517" t="str">
        <f>IF(ISNUMBER(D193),'Cover Page'!$D$32/1000000*'4 classification'!D193/'FX rate'!$C11,"")</f>
        <v/>
      </c>
      <c r="AH193" s="1517" t="str">
        <f>IF(ISNUMBER(E193),'Cover Page'!$D$32/1000000*'4 classification'!E193/'FX rate'!$C11,"")</f>
        <v/>
      </c>
      <c r="AI193" s="1517" t="str">
        <f>IF(ISNUMBER(F193),'Cover Page'!$D$32/1000000*'4 classification'!F193/'FX rate'!$C11,"")</f>
        <v/>
      </c>
      <c r="AJ193" s="1517" t="str">
        <f>IF(ISNUMBER(G193),'Cover Page'!$D$32/1000000*'4 classification'!G193/'FX rate'!$C11,"")</f>
        <v/>
      </c>
      <c r="AK193" s="1517" t="str">
        <f>IF(ISNUMBER(H193),'Cover Page'!$D$32/1000000*'4 classification'!H193/'FX rate'!$C11,"")</f>
        <v/>
      </c>
      <c r="AL193" s="1517" t="str">
        <f>IF(ISNUMBER(I193),'Cover Page'!$D$32/1000000*'4 classification'!I193/'FX rate'!$C11,"")</f>
        <v/>
      </c>
      <c r="AM193" s="1517" t="str">
        <f>IF(ISNUMBER(J193),'Cover Page'!$D$32/1000000*'4 classification'!J193/'FX rate'!$C11,"")</f>
        <v/>
      </c>
      <c r="AN193" s="1517" t="str">
        <f>IF(ISNUMBER(K193),'Cover Page'!$D$32/1000000*'4 classification'!K193/'FX rate'!$C11,"")</f>
        <v/>
      </c>
      <c r="AO193" s="1628" t="str">
        <f>IF(ISNUMBER(L193),'Cover Page'!$D$32/1000000*'4 classification'!L193/'FX rate'!$C11,"")</f>
        <v/>
      </c>
      <c r="AP193" s="1238">
        <f>IF(ISNUMBER(M193),'Cover Page'!$D$32/1000000*'4 classification'!M193/'FX rate'!$C11,"")</f>
        <v>0</v>
      </c>
      <c r="AQ193" s="1040"/>
      <c r="AR193" s="1040"/>
      <c r="AS193" s="1040"/>
      <c r="AT193" s="1040"/>
      <c r="AU193" s="1040"/>
      <c r="AV193" s="1040"/>
      <c r="AW193" s="1040"/>
      <c r="AX193" s="1040"/>
      <c r="AY193" s="1040"/>
      <c r="AZ193" s="1040"/>
      <c r="BH193" s="1295">
        <v>2006</v>
      </c>
      <c r="BI193" s="1294" t="str">
        <f>IF(ISNUMBER(C193),'Cover Page'!$D$32/1000000*C193/'FX rate'!$C$21,"")</f>
        <v/>
      </c>
      <c r="BJ193" s="1510" t="str">
        <f>IF(ISNUMBER(D193),'Cover Page'!$D$32/1000000*D193/'FX rate'!$C$21,"")</f>
        <v/>
      </c>
      <c r="BK193" s="1510" t="str">
        <f>IF(ISNUMBER(E193),'Cover Page'!$D$32/1000000*E193/'FX rate'!$C$21,"")</f>
        <v/>
      </c>
      <c r="BL193" s="1510" t="str">
        <f>IF(ISNUMBER(F193),'Cover Page'!$D$32/1000000*F193/'FX rate'!$C$21,"")</f>
        <v/>
      </c>
      <c r="BM193" s="1510" t="str">
        <f>IF(ISNUMBER(G193),'Cover Page'!$D$32/1000000*G193/'FX rate'!$C$21,"")</f>
        <v/>
      </c>
      <c r="BN193" s="1510" t="str">
        <f>IF(ISNUMBER(H193),'Cover Page'!$D$32/1000000*H193/'FX rate'!$C$21,"")</f>
        <v/>
      </c>
      <c r="BO193" s="1510" t="str">
        <f>IF(ISNUMBER(I193),'Cover Page'!$D$32/1000000*I193/'FX rate'!$C$21,"")</f>
        <v/>
      </c>
      <c r="BP193" s="1510" t="str">
        <f>IF(ISNUMBER(J193),'Cover Page'!$D$32/1000000*J193/'FX rate'!$C$21,"")</f>
        <v/>
      </c>
      <c r="BQ193" s="1510" t="str">
        <f>IF(ISNUMBER(K193),'Cover Page'!$D$32/1000000*K193/'FX rate'!$C$21,"")</f>
        <v/>
      </c>
      <c r="BR193" s="1626" t="str">
        <f>IF(ISNUMBER(L193),'Cover Page'!$D$32/1000000*L193/'FX rate'!$C$21,"")</f>
        <v/>
      </c>
      <c r="BS193" s="1294">
        <f>IF(ISNUMBER(M193),'Cover Page'!$D$32/1000000*M193/'FX rate'!$C$21,"")</f>
        <v>0</v>
      </c>
      <c r="BT193" s="1114"/>
      <c r="BU193" s="1114"/>
      <c r="BV193" s="1114"/>
      <c r="BW193" s="1114"/>
      <c r="BX193" s="1114"/>
      <c r="BY193" s="1114"/>
      <c r="BZ193" s="1114"/>
      <c r="CA193" s="1114"/>
      <c r="CB193" s="1114"/>
      <c r="CC193" s="1114"/>
    </row>
    <row r="194" spans="1:81" s="2" customFormat="1" ht="14.25" x14ac:dyDescent="0.2">
      <c r="A194" s="6"/>
      <c r="B194" s="107">
        <v>2007</v>
      </c>
      <c r="C194" s="256"/>
      <c r="D194" s="257"/>
      <c r="E194" s="257"/>
      <c r="F194" s="257"/>
      <c r="G194" s="257"/>
      <c r="H194" s="257"/>
      <c r="I194" s="257"/>
      <c r="J194" s="257"/>
      <c r="K194" s="257"/>
      <c r="L194" s="258"/>
      <c r="M194" s="737">
        <f t="shared" si="28"/>
        <v>0</v>
      </c>
      <c r="N194" s="704"/>
      <c r="AE194" s="1239">
        <v>2007</v>
      </c>
      <c r="AF194" s="1238" t="str">
        <f>IF(ISNUMBER(C194),'Cover Page'!$D$32/1000000*'4 classification'!C194/'FX rate'!$C12,"")</f>
        <v/>
      </c>
      <c r="AG194" s="1517" t="str">
        <f>IF(ISNUMBER(D194),'Cover Page'!$D$32/1000000*'4 classification'!D194/'FX rate'!$C12,"")</f>
        <v/>
      </c>
      <c r="AH194" s="1517" t="str">
        <f>IF(ISNUMBER(E194),'Cover Page'!$D$32/1000000*'4 classification'!E194/'FX rate'!$C12,"")</f>
        <v/>
      </c>
      <c r="AI194" s="1517" t="str">
        <f>IF(ISNUMBER(F194),'Cover Page'!$D$32/1000000*'4 classification'!F194/'FX rate'!$C12,"")</f>
        <v/>
      </c>
      <c r="AJ194" s="1517" t="str">
        <f>IF(ISNUMBER(G194),'Cover Page'!$D$32/1000000*'4 classification'!G194/'FX rate'!$C12,"")</f>
        <v/>
      </c>
      <c r="AK194" s="1517" t="str">
        <f>IF(ISNUMBER(H194),'Cover Page'!$D$32/1000000*'4 classification'!H194/'FX rate'!$C12,"")</f>
        <v/>
      </c>
      <c r="AL194" s="1517" t="str">
        <f>IF(ISNUMBER(I194),'Cover Page'!$D$32/1000000*'4 classification'!I194/'FX rate'!$C12,"")</f>
        <v/>
      </c>
      <c r="AM194" s="1517" t="str">
        <f>IF(ISNUMBER(J194),'Cover Page'!$D$32/1000000*'4 classification'!J194/'FX rate'!$C12,"")</f>
        <v/>
      </c>
      <c r="AN194" s="1517" t="str">
        <f>IF(ISNUMBER(K194),'Cover Page'!$D$32/1000000*'4 classification'!K194/'FX rate'!$C12,"")</f>
        <v/>
      </c>
      <c r="AO194" s="1628" t="str">
        <f>IF(ISNUMBER(L194),'Cover Page'!$D$32/1000000*'4 classification'!L194/'FX rate'!$C12,"")</f>
        <v/>
      </c>
      <c r="AP194" s="1238">
        <f>IF(ISNUMBER(M194),'Cover Page'!$D$32/1000000*'4 classification'!M194/'FX rate'!$C12,"")</f>
        <v>0</v>
      </c>
      <c r="AQ194" s="1040"/>
      <c r="AR194" s="1040"/>
      <c r="AS194" s="1040"/>
      <c r="AT194" s="1040"/>
      <c r="AU194" s="1040"/>
      <c r="AV194" s="1040"/>
      <c r="AW194" s="1040"/>
      <c r="AX194" s="1040"/>
      <c r="AY194" s="1040"/>
      <c r="AZ194" s="1040"/>
      <c r="BH194" s="1295">
        <v>2007</v>
      </c>
      <c r="BI194" s="1294" t="str">
        <f>IF(ISNUMBER(C194),'Cover Page'!$D$32/1000000*C194/'FX rate'!$C$21,"")</f>
        <v/>
      </c>
      <c r="BJ194" s="1510" t="str">
        <f>IF(ISNUMBER(D194),'Cover Page'!$D$32/1000000*D194/'FX rate'!$C$21,"")</f>
        <v/>
      </c>
      <c r="BK194" s="1510" t="str">
        <f>IF(ISNUMBER(E194),'Cover Page'!$D$32/1000000*E194/'FX rate'!$C$21,"")</f>
        <v/>
      </c>
      <c r="BL194" s="1510" t="str">
        <f>IF(ISNUMBER(F194),'Cover Page'!$D$32/1000000*F194/'FX rate'!$C$21,"")</f>
        <v/>
      </c>
      <c r="BM194" s="1510" t="str">
        <f>IF(ISNUMBER(G194),'Cover Page'!$D$32/1000000*G194/'FX rate'!$C$21,"")</f>
        <v/>
      </c>
      <c r="BN194" s="1510" t="str">
        <f>IF(ISNUMBER(H194),'Cover Page'!$D$32/1000000*H194/'FX rate'!$C$21,"")</f>
        <v/>
      </c>
      <c r="BO194" s="1510" t="str">
        <f>IF(ISNUMBER(I194),'Cover Page'!$D$32/1000000*I194/'FX rate'!$C$21,"")</f>
        <v/>
      </c>
      <c r="BP194" s="1510" t="str">
        <f>IF(ISNUMBER(J194),'Cover Page'!$D$32/1000000*J194/'FX rate'!$C$21,"")</f>
        <v/>
      </c>
      <c r="BQ194" s="1510" t="str">
        <f>IF(ISNUMBER(K194),'Cover Page'!$D$32/1000000*K194/'FX rate'!$C$21,"")</f>
        <v/>
      </c>
      <c r="BR194" s="1626" t="str">
        <f>IF(ISNUMBER(L194),'Cover Page'!$D$32/1000000*L194/'FX rate'!$C$21,"")</f>
        <v/>
      </c>
      <c r="BS194" s="1294">
        <f>IF(ISNUMBER(M194),'Cover Page'!$D$32/1000000*M194/'FX rate'!$C$21,"")</f>
        <v>0</v>
      </c>
      <c r="BT194" s="1114"/>
      <c r="BU194" s="1114"/>
      <c r="BV194" s="1114"/>
      <c r="BW194" s="1114"/>
      <c r="BX194" s="1114"/>
      <c r="BY194" s="1114"/>
      <c r="BZ194" s="1114"/>
      <c r="CA194" s="1114"/>
      <c r="CB194" s="1114"/>
      <c r="CC194" s="1114"/>
    </row>
    <row r="195" spans="1:81" s="2" customFormat="1" ht="14.25" x14ac:dyDescent="0.2">
      <c r="A195" s="6"/>
      <c r="B195" s="107">
        <v>2008</v>
      </c>
      <c r="C195" s="256"/>
      <c r="D195" s="257"/>
      <c r="E195" s="257"/>
      <c r="F195" s="257"/>
      <c r="G195" s="257"/>
      <c r="H195" s="257"/>
      <c r="I195" s="257"/>
      <c r="J195" s="257"/>
      <c r="K195" s="257"/>
      <c r="L195" s="258"/>
      <c r="M195" s="737">
        <f t="shared" si="28"/>
        <v>0</v>
      </c>
      <c r="N195" s="704"/>
      <c r="AE195" s="1239">
        <v>2008</v>
      </c>
      <c r="AF195" s="1238" t="str">
        <f>IF(ISNUMBER(C195),'Cover Page'!$D$32/1000000*'4 classification'!C195/'FX rate'!$C13,"")</f>
        <v/>
      </c>
      <c r="AG195" s="1517" t="str">
        <f>IF(ISNUMBER(D195),'Cover Page'!$D$32/1000000*'4 classification'!D195/'FX rate'!$C13,"")</f>
        <v/>
      </c>
      <c r="AH195" s="1517" t="str">
        <f>IF(ISNUMBER(E195),'Cover Page'!$D$32/1000000*'4 classification'!E195/'FX rate'!$C13,"")</f>
        <v/>
      </c>
      <c r="AI195" s="1517" t="str">
        <f>IF(ISNUMBER(F195),'Cover Page'!$D$32/1000000*'4 classification'!F195/'FX rate'!$C13,"")</f>
        <v/>
      </c>
      <c r="AJ195" s="1517" t="str">
        <f>IF(ISNUMBER(G195),'Cover Page'!$D$32/1000000*'4 classification'!G195/'FX rate'!$C13,"")</f>
        <v/>
      </c>
      <c r="AK195" s="1517" t="str">
        <f>IF(ISNUMBER(H195),'Cover Page'!$D$32/1000000*'4 classification'!H195/'FX rate'!$C13,"")</f>
        <v/>
      </c>
      <c r="AL195" s="1517" t="str">
        <f>IF(ISNUMBER(I195),'Cover Page'!$D$32/1000000*'4 classification'!I195/'FX rate'!$C13,"")</f>
        <v/>
      </c>
      <c r="AM195" s="1517" t="str">
        <f>IF(ISNUMBER(J195),'Cover Page'!$D$32/1000000*'4 classification'!J195/'FX rate'!$C13,"")</f>
        <v/>
      </c>
      <c r="AN195" s="1517" t="str">
        <f>IF(ISNUMBER(K195),'Cover Page'!$D$32/1000000*'4 classification'!K195/'FX rate'!$C13,"")</f>
        <v/>
      </c>
      <c r="AO195" s="1628" t="str">
        <f>IF(ISNUMBER(L195),'Cover Page'!$D$32/1000000*'4 classification'!L195/'FX rate'!$C13,"")</f>
        <v/>
      </c>
      <c r="AP195" s="1238">
        <f>IF(ISNUMBER(M195),'Cover Page'!$D$32/1000000*'4 classification'!M195/'FX rate'!$C13,"")</f>
        <v>0</v>
      </c>
      <c r="AQ195" s="1040"/>
      <c r="AR195" s="1040"/>
      <c r="AS195" s="1040"/>
      <c r="AT195" s="1040"/>
      <c r="AU195" s="1040"/>
      <c r="AV195" s="1040"/>
      <c r="AW195" s="1040"/>
      <c r="AX195" s="1040"/>
      <c r="AY195" s="1040"/>
      <c r="AZ195" s="1040"/>
      <c r="BH195" s="1295">
        <v>2008</v>
      </c>
      <c r="BI195" s="1294" t="str">
        <f>IF(ISNUMBER(C195),'Cover Page'!$D$32/1000000*C195/'FX rate'!$C$21,"")</f>
        <v/>
      </c>
      <c r="BJ195" s="1510" t="str">
        <f>IF(ISNUMBER(D195),'Cover Page'!$D$32/1000000*D195/'FX rate'!$C$21,"")</f>
        <v/>
      </c>
      <c r="BK195" s="1510" t="str">
        <f>IF(ISNUMBER(E195),'Cover Page'!$D$32/1000000*E195/'FX rate'!$C$21,"")</f>
        <v/>
      </c>
      <c r="BL195" s="1510" t="str">
        <f>IF(ISNUMBER(F195),'Cover Page'!$D$32/1000000*F195/'FX rate'!$C$21,"")</f>
        <v/>
      </c>
      <c r="BM195" s="1510" t="str">
        <f>IF(ISNUMBER(G195),'Cover Page'!$D$32/1000000*G195/'FX rate'!$C$21,"")</f>
        <v/>
      </c>
      <c r="BN195" s="1510" t="str">
        <f>IF(ISNUMBER(H195),'Cover Page'!$D$32/1000000*H195/'FX rate'!$C$21,"")</f>
        <v/>
      </c>
      <c r="BO195" s="1510" t="str">
        <f>IF(ISNUMBER(I195),'Cover Page'!$D$32/1000000*I195/'FX rate'!$C$21,"")</f>
        <v/>
      </c>
      <c r="BP195" s="1510" t="str">
        <f>IF(ISNUMBER(J195),'Cover Page'!$D$32/1000000*J195/'FX rate'!$C$21,"")</f>
        <v/>
      </c>
      <c r="BQ195" s="1510" t="str">
        <f>IF(ISNUMBER(K195),'Cover Page'!$D$32/1000000*K195/'FX rate'!$C$21,"")</f>
        <v/>
      </c>
      <c r="BR195" s="1626" t="str">
        <f>IF(ISNUMBER(L195),'Cover Page'!$D$32/1000000*L195/'FX rate'!$C$21,"")</f>
        <v/>
      </c>
      <c r="BS195" s="1294">
        <f>IF(ISNUMBER(M195),'Cover Page'!$D$32/1000000*M195/'FX rate'!$C$21,"")</f>
        <v>0</v>
      </c>
      <c r="BT195" s="1114"/>
      <c r="BU195" s="1114"/>
      <c r="BV195" s="1114"/>
      <c r="BW195" s="1114"/>
      <c r="BX195" s="1114"/>
      <c r="BY195" s="1114"/>
      <c r="BZ195" s="1114"/>
      <c r="CA195" s="1114"/>
      <c r="CB195" s="1114"/>
      <c r="CC195" s="1114"/>
    </row>
    <row r="196" spans="1:81" s="2" customFormat="1" ht="14.25" x14ac:dyDescent="0.2">
      <c r="A196" s="6"/>
      <c r="B196" s="107">
        <v>2009</v>
      </c>
      <c r="C196" s="256"/>
      <c r="D196" s="257"/>
      <c r="E196" s="257"/>
      <c r="F196" s="257"/>
      <c r="G196" s="257"/>
      <c r="H196" s="257"/>
      <c r="I196" s="257"/>
      <c r="J196" s="257"/>
      <c r="K196" s="257"/>
      <c r="L196" s="258"/>
      <c r="M196" s="737">
        <f t="shared" si="28"/>
        <v>0</v>
      </c>
      <c r="N196" s="704"/>
      <c r="AE196" s="1239">
        <v>2009</v>
      </c>
      <c r="AF196" s="1238" t="str">
        <f>IF(ISNUMBER(C196),'Cover Page'!$D$32/1000000*'4 classification'!C196/'FX rate'!$C14,"")</f>
        <v/>
      </c>
      <c r="AG196" s="1517" t="str">
        <f>IF(ISNUMBER(D196),'Cover Page'!$D$32/1000000*'4 classification'!D196/'FX rate'!$C14,"")</f>
        <v/>
      </c>
      <c r="AH196" s="1517" t="str">
        <f>IF(ISNUMBER(E196),'Cover Page'!$D$32/1000000*'4 classification'!E196/'FX rate'!$C14,"")</f>
        <v/>
      </c>
      <c r="AI196" s="1517" t="str">
        <f>IF(ISNUMBER(F196),'Cover Page'!$D$32/1000000*'4 classification'!F196/'FX rate'!$C14,"")</f>
        <v/>
      </c>
      <c r="AJ196" s="1517" t="str">
        <f>IF(ISNUMBER(G196),'Cover Page'!$D$32/1000000*'4 classification'!G196/'FX rate'!$C14,"")</f>
        <v/>
      </c>
      <c r="AK196" s="1517" t="str">
        <f>IF(ISNUMBER(H196),'Cover Page'!$D$32/1000000*'4 classification'!H196/'FX rate'!$C14,"")</f>
        <v/>
      </c>
      <c r="AL196" s="1517" t="str">
        <f>IF(ISNUMBER(I196),'Cover Page'!$D$32/1000000*'4 classification'!I196/'FX rate'!$C14,"")</f>
        <v/>
      </c>
      <c r="AM196" s="1517" t="str">
        <f>IF(ISNUMBER(J196),'Cover Page'!$D$32/1000000*'4 classification'!J196/'FX rate'!$C14,"")</f>
        <v/>
      </c>
      <c r="AN196" s="1517" t="str">
        <f>IF(ISNUMBER(K196),'Cover Page'!$D$32/1000000*'4 classification'!K196/'FX rate'!$C14,"")</f>
        <v/>
      </c>
      <c r="AO196" s="1628" t="str">
        <f>IF(ISNUMBER(L196),'Cover Page'!$D$32/1000000*'4 classification'!L196/'FX rate'!$C14,"")</f>
        <v/>
      </c>
      <c r="AP196" s="1238">
        <f>IF(ISNUMBER(M196),'Cover Page'!$D$32/1000000*'4 classification'!M196/'FX rate'!$C14,"")</f>
        <v>0</v>
      </c>
      <c r="AQ196" s="1040"/>
      <c r="AR196" s="1040"/>
      <c r="AS196" s="1040"/>
      <c r="AT196" s="1040"/>
      <c r="AU196" s="1040"/>
      <c r="AV196" s="1040"/>
      <c r="AW196" s="1040"/>
      <c r="AX196" s="1040"/>
      <c r="AY196" s="1040"/>
      <c r="AZ196" s="1040"/>
      <c r="BH196" s="1295">
        <v>2009</v>
      </c>
      <c r="BI196" s="1294" t="str">
        <f>IF(ISNUMBER(C196),'Cover Page'!$D$32/1000000*C196/'FX rate'!$C$21,"")</f>
        <v/>
      </c>
      <c r="BJ196" s="1510" t="str">
        <f>IF(ISNUMBER(D196),'Cover Page'!$D$32/1000000*D196/'FX rate'!$C$21,"")</f>
        <v/>
      </c>
      <c r="BK196" s="1510" t="str">
        <f>IF(ISNUMBER(E196),'Cover Page'!$D$32/1000000*E196/'FX rate'!$C$21,"")</f>
        <v/>
      </c>
      <c r="BL196" s="1510" t="str">
        <f>IF(ISNUMBER(F196),'Cover Page'!$D$32/1000000*F196/'FX rate'!$C$21,"")</f>
        <v/>
      </c>
      <c r="BM196" s="1510" t="str">
        <f>IF(ISNUMBER(G196),'Cover Page'!$D$32/1000000*G196/'FX rate'!$C$21,"")</f>
        <v/>
      </c>
      <c r="BN196" s="1510" t="str">
        <f>IF(ISNUMBER(H196),'Cover Page'!$D$32/1000000*H196/'FX rate'!$C$21,"")</f>
        <v/>
      </c>
      <c r="BO196" s="1510" t="str">
        <f>IF(ISNUMBER(I196),'Cover Page'!$D$32/1000000*I196/'FX rate'!$C$21,"")</f>
        <v/>
      </c>
      <c r="BP196" s="1510" t="str">
        <f>IF(ISNUMBER(J196),'Cover Page'!$D$32/1000000*J196/'FX rate'!$C$21,"")</f>
        <v/>
      </c>
      <c r="BQ196" s="1510" t="str">
        <f>IF(ISNUMBER(K196),'Cover Page'!$D$32/1000000*K196/'FX rate'!$C$21,"")</f>
        <v/>
      </c>
      <c r="BR196" s="1626" t="str">
        <f>IF(ISNUMBER(L196),'Cover Page'!$D$32/1000000*L196/'FX rate'!$C$21,"")</f>
        <v/>
      </c>
      <c r="BS196" s="1294">
        <f>IF(ISNUMBER(M196),'Cover Page'!$D$32/1000000*M196/'FX rate'!$C$21,"")</f>
        <v>0</v>
      </c>
      <c r="BT196" s="1114"/>
      <c r="BU196" s="1114"/>
      <c r="BV196" s="1114"/>
      <c r="BW196" s="1114"/>
      <c r="BX196" s="1114"/>
      <c r="BY196" s="1114"/>
      <c r="BZ196" s="1114"/>
      <c r="CA196" s="1114"/>
      <c r="CB196" s="1114"/>
      <c r="CC196" s="1114"/>
    </row>
    <row r="197" spans="1:81" s="2" customFormat="1" ht="14.25" x14ac:dyDescent="0.2">
      <c r="A197" s="6"/>
      <c r="B197" s="107">
        <v>2010</v>
      </c>
      <c r="C197" s="256"/>
      <c r="D197" s="257"/>
      <c r="E197" s="257"/>
      <c r="F197" s="257"/>
      <c r="G197" s="257"/>
      <c r="H197" s="257"/>
      <c r="I197" s="257"/>
      <c r="J197" s="257"/>
      <c r="K197" s="257"/>
      <c r="L197" s="258"/>
      <c r="M197" s="737">
        <f t="shared" si="28"/>
        <v>0</v>
      </c>
      <c r="N197" s="704"/>
      <c r="AE197" s="1239">
        <v>2010</v>
      </c>
      <c r="AF197" s="1238" t="str">
        <f>IF(ISNUMBER(C197),'Cover Page'!$D$32/1000000*'4 classification'!C197/'FX rate'!$C15,"")</f>
        <v/>
      </c>
      <c r="AG197" s="1517" t="str">
        <f>IF(ISNUMBER(D197),'Cover Page'!$D$32/1000000*'4 classification'!D197/'FX rate'!$C15,"")</f>
        <v/>
      </c>
      <c r="AH197" s="1517" t="str">
        <f>IF(ISNUMBER(E197),'Cover Page'!$D$32/1000000*'4 classification'!E197/'FX rate'!$C15,"")</f>
        <v/>
      </c>
      <c r="AI197" s="1517" t="str">
        <f>IF(ISNUMBER(F197),'Cover Page'!$D$32/1000000*'4 classification'!F197/'FX rate'!$C15,"")</f>
        <v/>
      </c>
      <c r="AJ197" s="1517" t="str">
        <f>IF(ISNUMBER(G197),'Cover Page'!$D$32/1000000*'4 classification'!G197/'FX rate'!$C15,"")</f>
        <v/>
      </c>
      <c r="AK197" s="1517" t="str">
        <f>IF(ISNUMBER(H197),'Cover Page'!$D$32/1000000*'4 classification'!H197/'FX rate'!$C15,"")</f>
        <v/>
      </c>
      <c r="AL197" s="1517" t="str">
        <f>IF(ISNUMBER(I197),'Cover Page'!$D$32/1000000*'4 classification'!I197/'FX rate'!$C15,"")</f>
        <v/>
      </c>
      <c r="AM197" s="1517" t="str">
        <f>IF(ISNUMBER(J197),'Cover Page'!$D$32/1000000*'4 classification'!J197/'FX rate'!$C15,"")</f>
        <v/>
      </c>
      <c r="AN197" s="1517" t="str">
        <f>IF(ISNUMBER(K197),'Cover Page'!$D$32/1000000*'4 classification'!K197/'FX rate'!$C15,"")</f>
        <v/>
      </c>
      <c r="AO197" s="1628" t="str">
        <f>IF(ISNUMBER(L197),'Cover Page'!$D$32/1000000*'4 classification'!L197/'FX rate'!$C15,"")</f>
        <v/>
      </c>
      <c r="AP197" s="1238">
        <f>IF(ISNUMBER(M197),'Cover Page'!$D$32/1000000*'4 classification'!M197/'FX rate'!$C15,"")</f>
        <v>0</v>
      </c>
      <c r="AQ197" s="1040"/>
      <c r="AR197" s="1040"/>
      <c r="AS197" s="1040"/>
      <c r="AT197" s="1040"/>
      <c r="AU197" s="1040"/>
      <c r="AV197" s="1040"/>
      <c r="AW197" s="1040"/>
      <c r="AX197" s="1040"/>
      <c r="AY197" s="1040"/>
      <c r="AZ197" s="1040"/>
      <c r="BH197" s="1295">
        <v>2010</v>
      </c>
      <c r="BI197" s="1294" t="str">
        <f>IF(ISNUMBER(C197),'Cover Page'!$D$32/1000000*C197/'FX rate'!$C$21,"")</f>
        <v/>
      </c>
      <c r="BJ197" s="1510" t="str">
        <f>IF(ISNUMBER(D197),'Cover Page'!$D$32/1000000*D197/'FX rate'!$C$21,"")</f>
        <v/>
      </c>
      <c r="BK197" s="1510" t="str">
        <f>IF(ISNUMBER(E197),'Cover Page'!$D$32/1000000*E197/'FX rate'!$C$21,"")</f>
        <v/>
      </c>
      <c r="BL197" s="1510" t="str">
        <f>IF(ISNUMBER(F197),'Cover Page'!$D$32/1000000*F197/'FX rate'!$C$21,"")</f>
        <v/>
      </c>
      <c r="BM197" s="1510" t="str">
        <f>IF(ISNUMBER(G197),'Cover Page'!$D$32/1000000*G197/'FX rate'!$C$21,"")</f>
        <v/>
      </c>
      <c r="BN197" s="1510" t="str">
        <f>IF(ISNUMBER(H197),'Cover Page'!$D$32/1000000*H197/'FX rate'!$C$21,"")</f>
        <v/>
      </c>
      <c r="BO197" s="1510" t="str">
        <f>IF(ISNUMBER(I197),'Cover Page'!$D$32/1000000*I197/'FX rate'!$C$21,"")</f>
        <v/>
      </c>
      <c r="BP197" s="1510" t="str">
        <f>IF(ISNUMBER(J197),'Cover Page'!$D$32/1000000*J197/'FX rate'!$C$21,"")</f>
        <v/>
      </c>
      <c r="BQ197" s="1510" t="str">
        <f>IF(ISNUMBER(K197),'Cover Page'!$D$32/1000000*K197/'FX rate'!$C$21,"")</f>
        <v/>
      </c>
      <c r="BR197" s="1626" t="str">
        <f>IF(ISNUMBER(L197),'Cover Page'!$D$32/1000000*L197/'FX rate'!$C$21,"")</f>
        <v/>
      </c>
      <c r="BS197" s="1294">
        <f>IF(ISNUMBER(M197),'Cover Page'!$D$32/1000000*M197/'FX rate'!$C$21,"")</f>
        <v>0</v>
      </c>
      <c r="BT197" s="1114"/>
      <c r="BU197" s="1114"/>
      <c r="BV197" s="1114"/>
      <c r="BW197" s="1114"/>
      <c r="BX197" s="1114"/>
      <c r="BY197" s="1114"/>
      <c r="BZ197" s="1114"/>
      <c r="CA197" s="1114"/>
      <c r="CB197" s="1114"/>
      <c r="CC197" s="1114"/>
    </row>
    <row r="198" spans="1:81" s="2" customFormat="1" ht="14.25" x14ac:dyDescent="0.2">
      <c r="A198" s="6"/>
      <c r="B198" s="107">
        <v>2011</v>
      </c>
      <c r="C198" s="256"/>
      <c r="D198" s="257"/>
      <c r="E198" s="257"/>
      <c r="F198" s="257"/>
      <c r="G198" s="257"/>
      <c r="H198" s="257"/>
      <c r="I198" s="257"/>
      <c r="J198" s="257"/>
      <c r="K198" s="257"/>
      <c r="L198" s="258"/>
      <c r="M198" s="737">
        <f t="shared" si="28"/>
        <v>0</v>
      </c>
      <c r="N198" s="704"/>
      <c r="AE198" s="1239">
        <v>2011</v>
      </c>
      <c r="AF198" s="1238" t="str">
        <f>IF(ISNUMBER(C198),'Cover Page'!$D$32/1000000*'4 classification'!C198/'FX rate'!$C16,"")</f>
        <v/>
      </c>
      <c r="AG198" s="1517" t="str">
        <f>IF(ISNUMBER(D198),'Cover Page'!$D$32/1000000*'4 classification'!D198/'FX rate'!$C16,"")</f>
        <v/>
      </c>
      <c r="AH198" s="1517" t="str">
        <f>IF(ISNUMBER(E198),'Cover Page'!$D$32/1000000*'4 classification'!E198/'FX rate'!$C16,"")</f>
        <v/>
      </c>
      <c r="AI198" s="1517" t="str">
        <f>IF(ISNUMBER(F198),'Cover Page'!$D$32/1000000*'4 classification'!F198/'FX rate'!$C16,"")</f>
        <v/>
      </c>
      <c r="AJ198" s="1517" t="str">
        <f>IF(ISNUMBER(G198),'Cover Page'!$D$32/1000000*'4 classification'!G198/'FX rate'!$C16,"")</f>
        <v/>
      </c>
      <c r="AK198" s="1517" t="str">
        <f>IF(ISNUMBER(H198),'Cover Page'!$D$32/1000000*'4 classification'!H198/'FX rate'!$C16,"")</f>
        <v/>
      </c>
      <c r="AL198" s="1517" t="str">
        <f>IF(ISNUMBER(I198),'Cover Page'!$D$32/1000000*'4 classification'!I198/'FX rate'!$C16,"")</f>
        <v/>
      </c>
      <c r="AM198" s="1517" t="str">
        <f>IF(ISNUMBER(J198),'Cover Page'!$D$32/1000000*'4 classification'!J198/'FX rate'!$C16,"")</f>
        <v/>
      </c>
      <c r="AN198" s="1517" t="str">
        <f>IF(ISNUMBER(K198),'Cover Page'!$D$32/1000000*'4 classification'!K198/'FX rate'!$C16,"")</f>
        <v/>
      </c>
      <c r="AO198" s="1628" t="str">
        <f>IF(ISNUMBER(L198),'Cover Page'!$D$32/1000000*'4 classification'!L198/'FX rate'!$C16,"")</f>
        <v/>
      </c>
      <c r="AP198" s="1238">
        <f>IF(ISNUMBER(M198),'Cover Page'!$D$32/1000000*'4 classification'!M198/'FX rate'!$C16,"")</f>
        <v>0</v>
      </c>
      <c r="AQ198" s="1040"/>
      <c r="AR198" s="1040"/>
      <c r="AS198" s="1040"/>
      <c r="AT198" s="1040"/>
      <c r="AU198" s="1040"/>
      <c r="AV198" s="1040"/>
      <c r="AW198" s="1040"/>
      <c r="AX198" s="1040"/>
      <c r="AY198" s="1040"/>
      <c r="AZ198" s="1040"/>
      <c r="BH198" s="1295">
        <v>2011</v>
      </c>
      <c r="BI198" s="1294" t="str">
        <f>IF(ISNUMBER(C198),'Cover Page'!$D$32/1000000*C198/'FX rate'!$C$21,"")</f>
        <v/>
      </c>
      <c r="BJ198" s="1510" t="str">
        <f>IF(ISNUMBER(D198),'Cover Page'!$D$32/1000000*D198/'FX rate'!$C$21,"")</f>
        <v/>
      </c>
      <c r="BK198" s="1510" t="str">
        <f>IF(ISNUMBER(E198),'Cover Page'!$D$32/1000000*E198/'FX rate'!$C$21,"")</f>
        <v/>
      </c>
      <c r="BL198" s="1510" t="str">
        <f>IF(ISNUMBER(F198),'Cover Page'!$D$32/1000000*F198/'FX rate'!$C$21,"")</f>
        <v/>
      </c>
      <c r="BM198" s="1510" t="str">
        <f>IF(ISNUMBER(G198),'Cover Page'!$D$32/1000000*G198/'FX rate'!$C$21,"")</f>
        <v/>
      </c>
      <c r="BN198" s="1510" t="str">
        <f>IF(ISNUMBER(H198),'Cover Page'!$D$32/1000000*H198/'FX rate'!$C$21,"")</f>
        <v/>
      </c>
      <c r="BO198" s="1510" t="str">
        <f>IF(ISNUMBER(I198),'Cover Page'!$D$32/1000000*I198/'FX rate'!$C$21,"")</f>
        <v/>
      </c>
      <c r="BP198" s="1510" t="str">
        <f>IF(ISNUMBER(J198),'Cover Page'!$D$32/1000000*J198/'FX rate'!$C$21,"")</f>
        <v/>
      </c>
      <c r="BQ198" s="1510" t="str">
        <f>IF(ISNUMBER(K198),'Cover Page'!$D$32/1000000*K198/'FX rate'!$C$21,"")</f>
        <v/>
      </c>
      <c r="BR198" s="1626" t="str">
        <f>IF(ISNUMBER(L198),'Cover Page'!$D$32/1000000*L198/'FX rate'!$C$21,"")</f>
        <v/>
      </c>
      <c r="BS198" s="1294">
        <f>IF(ISNUMBER(M198),'Cover Page'!$D$32/1000000*M198/'FX rate'!$C$21,"")</f>
        <v>0</v>
      </c>
      <c r="BT198" s="1114"/>
      <c r="BU198" s="1114"/>
      <c r="BV198" s="1114"/>
      <c r="BW198" s="1114"/>
      <c r="BX198" s="1114"/>
      <c r="BY198" s="1114"/>
      <c r="BZ198" s="1114"/>
      <c r="CA198" s="1114"/>
      <c r="CB198" s="1114"/>
      <c r="CC198" s="1114"/>
    </row>
    <row r="199" spans="1:81" s="2" customFormat="1" ht="14.25" x14ac:dyDescent="0.2">
      <c r="A199" s="6"/>
      <c r="B199" s="107">
        <v>2012</v>
      </c>
      <c r="C199" s="256"/>
      <c r="D199" s="257"/>
      <c r="E199" s="257"/>
      <c r="F199" s="257"/>
      <c r="G199" s="257"/>
      <c r="H199" s="257"/>
      <c r="I199" s="257"/>
      <c r="J199" s="257"/>
      <c r="K199" s="257"/>
      <c r="L199" s="258"/>
      <c r="M199" s="737">
        <f t="shared" si="28"/>
        <v>0</v>
      </c>
      <c r="N199" s="704"/>
      <c r="AE199" s="1239">
        <v>2012</v>
      </c>
      <c r="AF199" s="1238" t="str">
        <f>IF(ISNUMBER(C199),'Cover Page'!$D$32/1000000*'4 classification'!C199/'FX rate'!$C17,"")</f>
        <v/>
      </c>
      <c r="AG199" s="1517" t="str">
        <f>IF(ISNUMBER(D199),'Cover Page'!$D$32/1000000*'4 classification'!D199/'FX rate'!$C17,"")</f>
        <v/>
      </c>
      <c r="AH199" s="1517" t="str">
        <f>IF(ISNUMBER(E199),'Cover Page'!$D$32/1000000*'4 classification'!E199/'FX rate'!$C17,"")</f>
        <v/>
      </c>
      <c r="AI199" s="1517" t="str">
        <f>IF(ISNUMBER(F199),'Cover Page'!$D$32/1000000*'4 classification'!F199/'FX rate'!$C17,"")</f>
        <v/>
      </c>
      <c r="AJ199" s="1517" t="str">
        <f>IF(ISNUMBER(G199),'Cover Page'!$D$32/1000000*'4 classification'!G199/'FX rate'!$C17,"")</f>
        <v/>
      </c>
      <c r="AK199" s="1517" t="str">
        <f>IF(ISNUMBER(H199),'Cover Page'!$D$32/1000000*'4 classification'!H199/'FX rate'!$C17,"")</f>
        <v/>
      </c>
      <c r="AL199" s="1517" t="str">
        <f>IF(ISNUMBER(I199),'Cover Page'!$D$32/1000000*'4 classification'!I199/'FX rate'!$C17,"")</f>
        <v/>
      </c>
      <c r="AM199" s="1517" t="str">
        <f>IF(ISNUMBER(J199),'Cover Page'!$D$32/1000000*'4 classification'!J199/'FX rate'!$C17,"")</f>
        <v/>
      </c>
      <c r="AN199" s="1517" t="str">
        <f>IF(ISNUMBER(K199),'Cover Page'!$D$32/1000000*'4 classification'!K199/'FX rate'!$C17,"")</f>
        <v/>
      </c>
      <c r="AO199" s="1628" t="str">
        <f>IF(ISNUMBER(L199),'Cover Page'!$D$32/1000000*'4 classification'!L199/'FX rate'!$C17,"")</f>
        <v/>
      </c>
      <c r="AP199" s="1238">
        <f>IF(ISNUMBER(M199),'Cover Page'!$D$32/1000000*'4 classification'!M199/'FX rate'!$C17,"")</f>
        <v>0</v>
      </c>
      <c r="AQ199" s="1040"/>
      <c r="AR199" s="1040"/>
      <c r="AS199" s="1040"/>
      <c r="AT199" s="1040"/>
      <c r="AU199" s="1040"/>
      <c r="AV199" s="1040"/>
      <c r="AW199" s="1040"/>
      <c r="AX199" s="1040"/>
      <c r="AY199" s="1040"/>
      <c r="AZ199" s="1040"/>
      <c r="BH199" s="1295">
        <v>2012</v>
      </c>
      <c r="BI199" s="1294" t="str">
        <f>IF(ISNUMBER(C199),'Cover Page'!$D$32/1000000*C199/'FX rate'!$C$21,"")</f>
        <v/>
      </c>
      <c r="BJ199" s="1510" t="str">
        <f>IF(ISNUMBER(D199),'Cover Page'!$D$32/1000000*D199/'FX rate'!$C$21,"")</f>
        <v/>
      </c>
      <c r="BK199" s="1510" t="str">
        <f>IF(ISNUMBER(E199),'Cover Page'!$D$32/1000000*E199/'FX rate'!$C$21,"")</f>
        <v/>
      </c>
      <c r="BL199" s="1510" t="str">
        <f>IF(ISNUMBER(F199),'Cover Page'!$D$32/1000000*F199/'FX rate'!$C$21,"")</f>
        <v/>
      </c>
      <c r="BM199" s="1510" t="str">
        <f>IF(ISNUMBER(G199),'Cover Page'!$D$32/1000000*G199/'FX rate'!$C$21,"")</f>
        <v/>
      </c>
      <c r="BN199" s="1510" t="str">
        <f>IF(ISNUMBER(H199),'Cover Page'!$D$32/1000000*H199/'FX rate'!$C$21,"")</f>
        <v/>
      </c>
      <c r="BO199" s="1510" t="str">
        <f>IF(ISNUMBER(I199),'Cover Page'!$D$32/1000000*I199/'FX rate'!$C$21,"")</f>
        <v/>
      </c>
      <c r="BP199" s="1510" t="str">
        <f>IF(ISNUMBER(J199),'Cover Page'!$D$32/1000000*J199/'FX rate'!$C$21,"")</f>
        <v/>
      </c>
      <c r="BQ199" s="1510" t="str">
        <f>IF(ISNUMBER(K199),'Cover Page'!$D$32/1000000*K199/'FX rate'!$C$21,"")</f>
        <v/>
      </c>
      <c r="BR199" s="1626" t="str">
        <f>IF(ISNUMBER(L199),'Cover Page'!$D$32/1000000*L199/'FX rate'!$C$21,"")</f>
        <v/>
      </c>
      <c r="BS199" s="1294">
        <f>IF(ISNUMBER(M199),'Cover Page'!$D$32/1000000*M199/'FX rate'!$C$21,"")</f>
        <v>0</v>
      </c>
      <c r="BT199" s="1114"/>
      <c r="BU199" s="1114"/>
      <c r="BV199" s="1114"/>
      <c r="BW199" s="1114"/>
      <c r="BX199" s="1114"/>
      <c r="BY199" s="1114"/>
      <c r="BZ199" s="1114"/>
      <c r="CA199" s="1114"/>
      <c r="CB199" s="1114"/>
      <c r="CC199" s="1114"/>
    </row>
    <row r="200" spans="1:81" s="2" customFormat="1" ht="14.25" x14ac:dyDescent="0.2">
      <c r="A200" s="6"/>
      <c r="B200" s="107">
        <v>2013</v>
      </c>
      <c r="C200" s="256"/>
      <c r="D200" s="257"/>
      <c r="E200" s="257"/>
      <c r="F200" s="257"/>
      <c r="G200" s="257"/>
      <c r="H200" s="257"/>
      <c r="I200" s="257"/>
      <c r="J200" s="257"/>
      <c r="K200" s="257"/>
      <c r="L200" s="258"/>
      <c r="M200" s="737">
        <f t="shared" si="28"/>
        <v>0</v>
      </c>
      <c r="N200" s="704"/>
      <c r="AE200" s="1239">
        <v>2013</v>
      </c>
      <c r="AF200" s="1238" t="str">
        <f>IF(ISNUMBER(C200),'Cover Page'!$D$32/1000000*'4 classification'!C200/'FX rate'!$C18,"")</f>
        <v/>
      </c>
      <c r="AG200" s="1517" t="str">
        <f>IF(ISNUMBER(D200),'Cover Page'!$D$32/1000000*'4 classification'!D200/'FX rate'!$C18,"")</f>
        <v/>
      </c>
      <c r="AH200" s="1517" t="str">
        <f>IF(ISNUMBER(E200),'Cover Page'!$D$32/1000000*'4 classification'!E200/'FX rate'!$C18,"")</f>
        <v/>
      </c>
      <c r="AI200" s="1517" t="str">
        <f>IF(ISNUMBER(F200),'Cover Page'!$D$32/1000000*'4 classification'!F200/'FX rate'!$C18,"")</f>
        <v/>
      </c>
      <c r="AJ200" s="1517" t="str">
        <f>IF(ISNUMBER(G200),'Cover Page'!$D$32/1000000*'4 classification'!G200/'FX rate'!$C18,"")</f>
        <v/>
      </c>
      <c r="AK200" s="1517" t="str">
        <f>IF(ISNUMBER(H200),'Cover Page'!$D$32/1000000*'4 classification'!H200/'FX rate'!$C18,"")</f>
        <v/>
      </c>
      <c r="AL200" s="1517" t="str">
        <f>IF(ISNUMBER(I200),'Cover Page'!$D$32/1000000*'4 classification'!I200/'FX rate'!$C18,"")</f>
        <v/>
      </c>
      <c r="AM200" s="1517" t="str">
        <f>IF(ISNUMBER(J200),'Cover Page'!$D$32/1000000*'4 classification'!J200/'FX rate'!$C18,"")</f>
        <v/>
      </c>
      <c r="AN200" s="1517" t="str">
        <f>IF(ISNUMBER(K200),'Cover Page'!$D$32/1000000*'4 classification'!K200/'FX rate'!$C18,"")</f>
        <v/>
      </c>
      <c r="AO200" s="1628" t="str">
        <f>IF(ISNUMBER(L200),'Cover Page'!$D$32/1000000*'4 classification'!L200/'FX rate'!$C18,"")</f>
        <v/>
      </c>
      <c r="AP200" s="1238">
        <f>IF(ISNUMBER(M200),'Cover Page'!$D$32/1000000*'4 classification'!M200/'FX rate'!$C18,"")</f>
        <v>0</v>
      </c>
      <c r="AQ200" s="1040"/>
      <c r="AR200" s="1040"/>
      <c r="AS200" s="1040"/>
      <c r="AT200" s="1040"/>
      <c r="AU200" s="1040"/>
      <c r="AV200" s="1040"/>
      <c r="AW200" s="1040"/>
      <c r="AX200" s="1040"/>
      <c r="AY200" s="1040"/>
      <c r="AZ200" s="1040"/>
      <c r="BH200" s="1295">
        <v>2013</v>
      </c>
      <c r="BI200" s="1294" t="str">
        <f>IF(ISNUMBER(C200),'Cover Page'!$D$32/1000000*C200/'FX rate'!$C$21,"")</f>
        <v/>
      </c>
      <c r="BJ200" s="1510" t="str">
        <f>IF(ISNUMBER(D200),'Cover Page'!$D$32/1000000*D200/'FX rate'!$C$21,"")</f>
        <v/>
      </c>
      <c r="BK200" s="1510" t="str">
        <f>IF(ISNUMBER(E200),'Cover Page'!$D$32/1000000*E200/'FX rate'!$C$21,"")</f>
        <v/>
      </c>
      <c r="BL200" s="1510" t="str">
        <f>IF(ISNUMBER(F200),'Cover Page'!$D$32/1000000*F200/'FX rate'!$C$21,"")</f>
        <v/>
      </c>
      <c r="BM200" s="1510" t="str">
        <f>IF(ISNUMBER(G200),'Cover Page'!$D$32/1000000*G200/'FX rate'!$C$21,"")</f>
        <v/>
      </c>
      <c r="BN200" s="1510" t="str">
        <f>IF(ISNUMBER(H200),'Cover Page'!$D$32/1000000*H200/'FX rate'!$C$21,"")</f>
        <v/>
      </c>
      <c r="BO200" s="1510" t="str">
        <f>IF(ISNUMBER(I200),'Cover Page'!$D$32/1000000*I200/'FX rate'!$C$21,"")</f>
        <v/>
      </c>
      <c r="BP200" s="1510" t="str">
        <f>IF(ISNUMBER(J200),'Cover Page'!$D$32/1000000*J200/'FX rate'!$C$21,"")</f>
        <v/>
      </c>
      <c r="BQ200" s="1510" t="str">
        <f>IF(ISNUMBER(K200),'Cover Page'!$D$32/1000000*K200/'FX rate'!$C$21,"")</f>
        <v/>
      </c>
      <c r="BR200" s="1626" t="str">
        <f>IF(ISNUMBER(L200),'Cover Page'!$D$32/1000000*L200/'FX rate'!$C$21,"")</f>
        <v/>
      </c>
      <c r="BS200" s="1294">
        <f>IF(ISNUMBER(M200),'Cover Page'!$D$32/1000000*M200/'FX rate'!$C$21,"")</f>
        <v>0</v>
      </c>
      <c r="BT200" s="1114"/>
      <c r="BU200" s="1114"/>
      <c r="BV200" s="1114"/>
      <c r="BW200" s="1114"/>
      <c r="BX200" s="1114"/>
      <c r="BY200" s="1114"/>
      <c r="BZ200" s="1114"/>
      <c r="CA200" s="1114"/>
      <c r="CB200" s="1114"/>
      <c r="CC200" s="1114"/>
    </row>
    <row r="201" spans="1:81" s="20" customFormat="1" ht="14.25" x14ac:dyDescent="0.2">
      <c r="A201" s="24"/>
      <c r="B201" s="108">
        <v>2014</v>
      </c>
      <c r="C201" s="256"/>
      <c r="D201" s="257"/>
      <c r="E201" s="257"/>
      <c r="F201" s="257"/>
      <c r="G201" s="257"/>
      <c r="H201" s="257"/>
      <c r="I201" s="257"/>
      <c r="J201" s="257"/>
      <c r="K201" s="257"/>
      <c r="L201" s="258"/>
      <c r="M201" s="737">
        <f t="shared" si="28"/>
        <v>0</v>
      </c>
      <c r="N201" s="704"/>
      <c r="AE201" s="1239">
        <v>2014</v>
      </c>
      <c r="AF201" s="1238" t="str">
        <f>IF(ISNUMBER(C201),'Cover Page'!$D$32/1000000*'4 classification'!C201/'FX rate'!$C19,"")</f>
        <v/>
      </c>
      <c r="AG201" s="1517" t="str">
        <f>IF(ISNUMBER(D201),'Cover Page'!$D$32/1000000*'4 classification'!D201/'FX rate'!$C19,"")</f>
        <v/>
      </c>
      <c r="AH201" s="1517" t="str">
        <f>IF(ISNUMBER(E201),'Cover Page'!$D$32/1000000*'4 classification'!E201/'FX rate'!$C19,"")</f>
        <v/>
      </c>
      <c r="AI201" s="1517" t="str">
        <f>IF(ISNUMBER(F201),'Cover Page'!$D$32/1000000*'4 classification'!F201/'FX rate'!$C19,"")</f>
        <v/>
      </c>
      <c r="AJ201" s="1517" t="str">
        <f>IF(ISNUMBER(G201),'Cover Page'!$D$32/1000000*'4 classification'!G201/'FX rate'!$C19,"")</f>
        <v/>
      </c>
      <c r="AK201" s="1517" t="str">
        <f>IF(ISNUMBER(H201),'Cover Page'!$D$32/1000000*'4 classification'!H201/'FX rate'!$C19,"")</f>
        <v/>
      </c>
      <c r="AL201" s="1517" t="str">
        <f>IF(ISNUMBER(I201),'Cover Page'!$D$32/1000000*'4 classification'!I201/'FX rate'!$C19,"")</f>
        <v/>
      </c>
      <c r="AM201" s="1517" t="str">
        <f>IF(ISNUMBER(J201),'Cover Page'!$D$32/1000000*'4 classification'!J201/'FX rate'!$C19,"")</f>
        <v/>
      </c>
      <c r="AN201" s="1517" t="str">
        <f>IF(ISNUMBER(K201),'Cover Page'!$D$32/1000000*'4 classification'!K201/'FX rate'!$C19,"")</f>
        <v/>
      </c>
      <c r="AO201" s="1628" t="str">
        <f>IF(ISNUMBER(L201),'Cover Page'!$D$32/1000000*'4 classification'!L201/'FX rate'!$C19,"")</f>
        <v/>
      </c>
      <c r="AP201" s="1238">
        <f>IF(ISNUMBER(M201),'Cover Page'!$D$32/1000000*'4 classification'!M201/'FX rate'!$C19,"")</f>
        <v>0</v>
      </c>
      <c r="AQ201" s="1041"/>
      <c r="AR201" s="1041"/>
      <c r="AS201" s="1041"/>
      <c r="AT201" s="1041"/>
      <c r="AU201" s="1041"/>
      <c r="AV201" s="1041"/>
      <c r="AW201" s="1041"/>
      <c r="AX201" s="1041"/>
      <c r="AY201" s="1041"/>
      <c r="AZ201" s="1041"/>
      <c r="BH201" s="1295">
        <v>2014</v>
      </c>
      <c r="BI201" s="1294" t="str">
        <f>IF(ISNUMBER(C201),'Cover Page'!$D$32/1000000*C201/'FX rate'!$C$21,"")</f>
        <v/>
      </c>
      <c r="BJ201" s="1510" t="str">
        <f>IF(ISNUMBER(D201),'Cover Page'!$D$32/1000000*D201/'FX rate'!$C$21,"")</f>
        <v/>
      </c>
      <c r="BK201" s="1510" t="str">
        <f>IF(ISNUMBER(E201),'Cover Page'!$D$32/1000000*E201/'FX rate'!$C$21,"")</f>
        <v/>
      </c>
      <c r="BL201" s="1510" t="str">
        <f>IF(ISNUMBER(F201),'Cover Page'!$D$32/1000000*F201/'FX rate'!$C$21,"")</f>
        <v/>
      </c>
      <c r="BM201" s="1510" t="str">
        <f>IF(ISNUMBER(G201),'Cover Page'!$D$32/1000000*G201/'FX rate'!$C$21,"")</f>
        <v/>
      </c>
      <c r="BN201" s="1510" t="str">
        <f>IF(ISNUMBER(H201),'Cover Page'!$D$32/1000000*H201/'FX rate'!$C$21,"")</f>
        <v/>
      </c>
      <c r="BO201" s="1510" t="str">
        <f>IF(ISNUMBER(I201),'Cover Page'!$D$32/1000000*I201/'FX rate'!$C$21,"")</f>
        <v/>
      </c>
      <c r="BP201" s="1510" t="str">
        <f>IF(ISNUMBER(J201),'Cover Page'!$D$32/1000000*J201/'FX rate'!$C$21,"")</f>
        <v/>
      </c>
      <c r="BQ201" s="1510" t="str">
        <f>IF(ISNUMBER(K201),'Cover Page'!$D$32/1000000*K201/'FX rate'!$C$21,"")</f>
        <v/>
      </c>
      <c r="BR201" s="1626" t="str">
        <f>IF(ISNUMBER(L201),'Cover Page'!$D$32/1000000*L201/'FX rate'!$C$21,"")</f>
        <v/>
      </c>
      <c r="BS201" s="1294">
        <f>IF(ISNUMBER(M201),'Cover Page'!$D$32/1000000*M201/'FX rate'!$C$21,"")</f>
        <v>0</v>
      </c>
      <c r="BT201" s="1115"/>
      <c r="BU201" s="1115"/>
      <c r="BV201" s="1115"/>
      <c r="BW201" s="1115"/>
      <c r="BX201" s="1115"/>
      <c r="BY201" s="1115"/>
      <c r="BZ201" s="1115"/>
      <c r="CA201" s="1115"/>
      <c r="CB201" s="1115"/>
      <c r="CC201" s="1115"/>
    </row>
    <row r="202" spans="1:81" s="20" customFormat="1" ht="14.25" x14ac:dyDescent="0.2">
      <c r="A202" s="24"/>
      <c r="B202" s="107">
        <v>2015</v>
      </c>
      <c r="C202" s="256"/>
      <c r="D202" s="257"/>
      <c r="E202" s="257"/>
      <c r="F202" s="257"/>
      <c r="G202" s="257"/>
      <c r="H202" s="257"/>
      <c r="I202" s="257"/>
      <c r="J202" s="257"/>
      <c r="K202" s="257"/>
      <c r="L202" s="258"/>
      <c r="M202" s="737">
        <f t="shared" si="28"/>
        <v>0</v>
      </c>
      <c r="N202" s="704"/>
      <c r="AE202" s="1239">
        <v>2015</v>
      </c>
      <c r="AF202" s="1238" t="str">
        <f>IF(ISNUMBER(C202),'Cover Page'!$D$32/1000000*'4 classification'!C202/'FX rate'!$C20,"")</f>
        <v/>
      </c>
      <c r="AG202" s="1517" t="str">
        <f>IF(ISNUMBER(D202),'Cover Page'!$D$32/1000000*'4 classification'!D202/'FX rate'!$C20,"")</f>
        <v/>
      </c>
      <c r="AH202" s="1517" t="str">
        <f>IF(ISNUMBER(E202),'Cover Page'!$D$32/1000000*'4 classification'!E202/'FX rate'!$C20,"")</f>
        <v/>
      </c>
      <c r="AI202" s="1517" t="str">
        <f>IF(ISNUMBER(F202),'Cover Page'!$D$32/1000000*'4 classification'!F202/'FX rate'!$C20,"")</f>
        <v/>
      </c>
      <c r="AJ202" s="1517" t="str">
        <f>IF(ISNUMBER(G202),'Cover Page'!$D$32/1000000*'4 classification'!G202/'FX rate'!$C20,"")</f>
        <v/>
      </c>
      <c r="AK202" s="1517" t="str">
        <f>IF(ISNUMBER(H202),'Cover Page'!$D$32/1000000*'4 classification'!H202/'FX rate'!$C20,"")</f>
        <v/>
      </c>
      <c r="AL202" s="1517" t="str">
        <f>IF(ISNUMBER(I202),'Cover Page'!$D$32/1000000*'4 classification'!I202/'FX rate'!$C20,"")</f>
        <v/>
      </c>
      <c r="AM202" s="1517" t="str">
        <f>IF(ISNUMBER(J202),'Cover Page'!$D$32/1000000*'4 classification'!J202/'FX rate'!$C20,"")</f>
        <v/>
      </c>
      <c r="AN202" s="1517" t="str">
        <f>IF(ISNUMBER(K202),'Cover Page'!$D$32/1000000*'4 classification'!K202/'FX rate'!$C20,"")</f>
        <v/>
      </c>
      <c r="AO202" s="1628" t="str">
        <f>IF(ISNUMBER(L202),'Cover Page'!$D$32/1000000*'4 classification'!L202/'FX rate'!$C20,"")</f>
        <v/>
      </c>
      <c r="AP202" s="1238">
        <f>IF(ISNUMBER(M202),'Cover Page'!$D$32/1000000*'4 classification'!M202/'FX rate'!$C20,"")</f>
        <v>0</v>
      </c>
      <c r="AQ202" s="1041"/>
      <c r="AR202" s="1041"/>
      <c r="AS202" s="1041"/>
      <c r="AT202" s="1041"/>
      <c r="AU202" s="1041"/>
      <c r="AV202" s="1041"/>
      <c r="AW202" s="1041"/>
      <c r="AX202" s="1041"/>
      <c r="AY202" s="1041"/>
      <c r="AZ202" s="1041"/>
      <c r="BH202" s="1295">
        <v>2015</v>
      </c>
      <c r="BI202" s="1294" t="str">
        <f>IF(ISNUMBER(C202),'Cover Page'!$D$32/1000000*C202/'FX rate'!$C$21,"")</f>
        <v/>
      </c>
      <c r="BJ202" s="1510" t="str">
        <f>IF(ISNUMBER(D202),'Cover Page'!$D$32/1000000*D202/'FX rate'!$C$21,"")</f>
        <v/>
      </c>
      <c r="BK202" s="1510" t="str">
        <f>IF(ISNUMBER(E202),'Cover Page'!$D$32/1000000*E202/'FX rate'!$C$21,"")</f>
        <v/>
      </c>
      <c r="BL202" s="1510" t="str">
        <f>IF(ISNUMBER(F202),'Cover Page'!$D$32/1000000*F202/'FX rate'!$C$21,"")</f>
        <v/>
      </c>
      <c r="BM202" s="1510" t="str">
        <f>IF(ISNUMBER(G202),'Cover Page'!$D$32/1000000*G202/'FX rate'!$C$21,"")</f>
        <v/>
      </c>
      <c r="BN202" s="1510" t="str">
        <f>IF(ISNUMBER(H202),'Cover Page'!$D$32/1000000*H202/'FX rate'!$C$21,"")</f>
        <v/>
      </c>
      <c r="BO202" s="1510" t="str">
        <f>IF(ISNUMBER(I202),'Cover Page'!$D$32/1000000*I202/'FX rate'!$C$21,"")</f>
        <v/>
      </c>
      <c r="BP202" s="1510" t="str">
        <f>IF(ISNUMBER(J202),'Cover Page'!$D$32/1000000*J202/'FX rate'!$C$21,"")</f>
        <v/>
      </c>
      <c r="BQ202" s="1510" t="str">
        <f>IF(ISNUMBER(K202),'Cover Page'!$D$32/1000000*K202/'FX rate'!$C$21,"")</f>
        <v/>
      </c>
      <c r="BR202" s="1626" t="str">
        <f>IF(ISNUMBER(L202),'Cover Page'!$D$32/1000000*L202/'FX rate'!$C$21,"")</f>
        <v/>
      </c>
      <c r="BS202" s="1294">
        <f>IF(ISNUMBER(M202),'Cover Page'!$D$32/1000000*M202/'FX rate'!$C$21,"")</f>
        <v>0</v>
      </c>
      <c r="BT202" s="1115"/>
      <c r="BU202" s="1115"/>
      <c r="BV202" s="1115"/>
      <c r="BW202" s="1115"/>
      <c r="BX202" s="1115"/>
      <c r="BY202" s="1115"/>
      <c r="BZ202" s="1115"/>
      <c r="CA202" s="1115"/>
      <c r="CB202" s="1115"/>
      <c r="CC202" s="1115"/>
    </row>
    <row r="203" spans="1:81" s="20" customFormat="1" ht="14.25" x14ac:dyDescent="0.2">
      <c r="A203" s="24"/>
      <c r="B203" s="976">
        <v>2016</v>
      </c>
      <c r="C203" s="977"/>
      <c r="D203" s="978"/>
      <c r="E203" s="978"/>
      <c r="F203" s="978"/>
      <c r="G203" s="978"/>
      <c r="H203" s="978"/>
      <c r="I203" s="978"/>
      <c r="J203" s="978"/>
      <c r="K203" s="978"/>
      <c r="L203" s="979"/>
      <c r="M203" s="980">
        <f t="shared" si="28"/>
        <v>0</v>
      </c>
      <c r="N203" s="704"/>
      <c r="AE203" s="1240">
        <v>2016</v>
      </c>
      <c r="AF203" s="1241" t="str">
        <f>IF(ISNUMBER(C203),'Cover Page'!$D$32/1000000*'4 classification'!C203/'FX rate'!$C21,"")</f>
        <v/>
      </c>
      <c r="AG203" s="1518" t="str">
        <f>IF(ISNUMBER(D203),'Cover Page'!$D$32/1000000*'4 classification'!D203/'FX rate'!$C21,"")</f>
        <v/>
      </c>
      <c r="AH203" s="1518" t="str">
        <f>IF(ISNUMBER(E203),'Cover Page'!$D$32/1000000*'4 classification'!E203/'FX rate'!$C21,"")</f>
        <v/>
      </c>
      <c r="AI203" s="1518" t="str">
        <f>IF(ISNUMBER(F203),'Cover Page'!$D$32/1000000*'4 classification'!F203/'FX rate'!$C21,"")</f>
        <v/>
      </c>
      <c r="AJ203" s="1518" t="str">
        <f>IF(ISNUMBER(G203),'Cover Page'!$D$32/1000000*'4 classification'!G203/'FX rate'!$C21,"")</f>
        <v/>
      </c>
      <c r="AK203" s="1518" t="str">
        <f>IF(ISNUMBER(H203),'Cover Page'!$D$32/1000000*'4 classification'!H203/'FX rate'!$C21,"")</f>
        <v/>
      </c>
      <c r="AL203" s="1518" t="str">
        <f>IF(ISNUMBER(I203),'Cover Page'!$D$32/1000000*'4 classification'!I203/'FX rate'!$C21,"")</f>
        <v/>
      </c>
      <c r="AM203" s="1518" t="str">
        <f>IF(ISNUMBER(J203),'Cover Page'!$D$32/1000000*'4 classification'!J203/'FX rate'!$C21,"")</f>
        <v/>
      </c>
      <c r="AN203" s="1518" t="str">
        <f>IF(ISNUMBER(K203),'Cover Page'!$D$32/1000000*'4 classification'!K203/'FX rate'!$C21,"")</f>
        <v/>
      </c>
      <c r="AO203" s="1629" t="str">
        <f>IF(ISNUMBER(L203),'Cover Page'!$D$32/1000000*'4 classification'!L203/'FX rate'!$C21,"")</f>
        <v/>
      </c>
      <c r="AP203" s="1241">
        <f>IF(ISNUMBER(M203),'Cover Page'!$D$32/1000000*'4 classification'!M203/'FX rate'!$C21,"")</f>
        <v>0</v>
      </c>
      <c r="AQ203" s="1041"/>
      <c r="AR203" s="1041"/>
      <c r="AS203" s="1041"/>
      <c r="AT203" s="1041"/>
      <c r="AU203" s="1041"/>
      <c r="AV203" s="1041"/>
      <c r="AW203" s="1041"/>
      <c r="AX203" s="1041"/>
      <c r="AY203" s="1041"/>
      <c r="AZ203" s="1041"/>
      <c r="BH203" s="1296">
        <v>2016</v>
      </c>
      <c r="BI203" s="1297" t="str">
        <f>IF(ISNUMBER(C203),'Cover Page'!$D$32/1000000*C203/'FX rate'!$C$21,"")</f>
        <v/>
      </c>
      <c r="BJ203" s="1511" t="str">
        <f>IF(ISNUMBER(D203),'Cover Page'!$D$32/1000000*D203/'FX rate'!$C$21,"")</f>
        <v/>
      </c>
      <c r="BK203" s="1511" t="str">
        <f>IF(ISNUMBER(E203),'Cover Page'!$D$32/1000000*E203/'FX rate'!$C$21,"")</f>
        <v/>
      </c>
      <c r="BL203" s="1511" t="str">
        <f>IF(ISNUMBER(F203),'Cover Page'!$D$32/1000000*F203/'FX rate'!$C$21,"")</f>
        <v/>
      </c>
      <c r="BM203" s="1511" t="str">
        <f>IF(ISNUMBER(G203),'Cover Page'!$D$32/1000000*G203/'FX rate'!$C$21,"")</f>
        <v/>
      </c>
      <c r="BN203" s="1511" t="str">
        <f>IF(ISNUMBER(H203),'Cover Page'!$D$32/1000000*H203/'FX rate'!$C$21,"")</f>
        <v/>
      </c>
      <c r="BO203" s="1511" t="str">
        <f>IF(ISNUMBER(I203),'Cover Page'!$D$32/1000000*I203/'FX rate'!$C$21,"")</f>
        <v/>
      </c>
      <c r="BP203" s="1511" t="str">
        <f>IF(ISNUMBER(J203),'Cover Page'!$D$32/1000000*J203/'FX rate'!$C$21,"")</f>
        <v/>
      </c>
      <c r="BQ203" s="1511" t="str">
        <f>IF(ISNUMBER(K203),'Cover Page'!$D$32/1000000*K203/'FX rate'!$C$21,"")</f>
        <v/>
      </c>
      <c r="BR203" s="1627" t="str">
        <f>IF(ISNUMBER(L203),'Cover Page'!$D$32/1000000*L203/'FX rate'!$C$21,"")</f>
        <v/>
      </c>
      <c r="BS203" s="1297">
        <f>IF(ISNUMBER(M203),'Cover Page'!$D$32/1000000*M203/'FX rate'!$C$21,"")</f>
        <v>0</v>
      </c>
      <c r="BT203" s="1115"/>
      <c r="BU203" s="1115"/>
      <c r="BV203" s="1115"/>
      <c r="BW203" s="1115"/>
      <c r="BX203" s="1115"/>
      <c r="BY203" s="1115"/>
      <c r="BZ203" s="1115"/>
      <c r="CA203" s="1115"/>
      <c r="CB203" s="1115"/>
      <c r="CC203" s="1115"/>
    </row>
    <row r="204" spans="1:81" s="2" customFormat="1" ht="14.25" customHeight="1" x14ac:dyDescent="0.2">
      <c r="B204" s="259" t="s">
        <v>579</v>
      </c>
      <c r="C204" s="1471"/>
      <c r="D204" s="1472"/>
      <c r="E204" s="1472"/>
      <c r="F204" s="1472"/>
      <c r="G204" s="1472"/>
      <c r="H204" s="1472"/>
      <c r="I204" s="1472"/>
      <c r="J204" s="1472"/>
      <c r="K204" s="1472"/>
      <c r="L204" s="1473"/>
      <c r="M204" s="738">
        <f t="shared" si="28"/>
        <v>0</v>
      </c>
      <c r="N204" s="705"/>
    </row>
    <row r="205" spans="1:81" s="14" customFormat="1" ht="69.95" customHeight="1" thickBot="1" x14ac:dyDescent="0.25">
      <c r="A205" s="2"/>
      <c r="B205" s="249" t="s">
        <v>368</v>
      </c>
      <c r="C205" s="260"/>
      <c r="D205" s="261"/>
      <c r="E205" s="261"/>
      <c r="F205" s="261"/>
      <c r="G205" s="261"/>
      <c r="H205" s="261"/>
      <c r="I205" s="261"/>
      <c r="J205" s="261"/>
      <c r="K205" s="261"/>
      <c r="L205" s="262"/>
      <c r="M205" s="739"/>
      <c r="N205" s="705"/>
    </row>
    <row r="206" spans="1:81" ht="20.100000000000001" customHeight="1" x14ac:dyDescent="0.2">
      <c r="C206" s="984" t="str">
        <f>IF(MAX(C199:C203)&gt;0,IF(ISBLANK(C198),"Please extend back to at least 2011",""),"")</f>
        <v/>
      </c>
      <c r="D206" s="984" t="str">
        <f t="shared" ref="D206:L206" si="29">IF(MAX(D199:D203)&gt;0,IF(ISBLANK(D198),"Please extend back to at least 2011",""),"")</f>
        <v/>
      </c>
      <c r="E206" s="984" t="str">
        <f t="shared" si="29"/>
        <v/>
      </c>
      <c r="F206" s="984" t="str">
        <f t="shared" si="29"/>
        <v/>
      </c>
      <c r="G206" s="984" t="str">
        <f t="shared" si="29"/>
        <v/>
      </c>
      <c r="H206" s="984" t="str">
        <f t="shared" si="29"/>
        <v/>
      </c>
      <c r="I206" s="984" t="str">
        <f t="shared" si="29"/>
        <v/>
      </c>
      <c r="J206" s="984" t="str">
        <f t="shared" si="29"/>
        <v/>
      </c>
      <c r="K206" s="984" t="str">
        <f t="shared" si="29"/>
        <v/>
      </c>
      <c r="L206" s="984" t="str">
        <f t="shared" si="29"/>
        <v/>
      </c>
    </row>
    <row r="207" spans="1:81" ht="20.100000000000001" customHeight="1" x14ac:dyDescent="0.2"/>
    <row r="208" spans="1:81" s="21" customFormat="1" ht="15.95" customHeight="1" x14ac:dyDescent="0.2">
      <c r="A208" s="19"/>
      <c r="B208" s="22" t="s">
        <v>101</v>
      </c>
      <c r="E208" s="22"/>
      <c r="G208" s="22"/>
      <c r="I208" s="22"/>
      <c r="K208" s="22"/>
      <c r="M208" s="22"/>
      <c r="O208" s="22"/>
      <c r="Q208" s="22"/>
      <c r="S208" s="22"/>
      <c r="U208" s="79"/>
    </row>
    <row r="209" spans="2:21" ht="14.25" x14ac:dyDescent="0.2">
      <c r="B209" s="401" t="s">
        <v>503</v>
      </c>
      <c r="D209" s="56"/>
      <c r="E209" s="95"/>
      <c r="F209" s="56"/>
      <c r="G209" s="95"/>
      <c r="H209" s="56"/>
      <c r="I209" s="95"/>
      <c r="J209" s="56"/>
      <c r="K209" s="95"/>
      <c r="L209" s="56"/>
      <c r="M209" s="95"/>
      <c r="N209" s="56"/>
      <c r="O209" s="95"/>
      <c r="P209" s="56"/>
      <c r="Q209" s="95"/>
      <c r="R209" s="56"/>
      <c r="S209" s="95"/>
      <c r="T209" s="56"/>
      <c r="U209" s="81"/>
    </row>
    <row r="210" spans="2:21" ht="14.25" customHeight="1" x14ac:dyDescent="0.2">
      <c r="B210" s="51" t="s">
        <v>240</v>
      </c>
      <c r="D210" s="51"/>
      <c r="E210" s="51"/>
      <c r="F210" s="51"/>
      <c r="G210" s="51"/>
      <c r="H210" s="51"/>
      <c r="I210" s="51"/>
      <c r="J210" s="51"/>
      <c r="K210" s="51"/>
      <c r="L210" s="51"/>
      <c r="M210" s="51"/>
      <c r="N210" s="51"/>
      <c r="O210" s="51"/>
      <c r="P210" s="51"/>
      <c r="Q210" s="51"/>
      <c r="R210" s="51"/>
      <c r="S210" s="51"/>
      <c r="T210" s="51"/>
      <c r="U210" s="80"/>
    </row>
    <row r="211" spans="2:21" ht="14.25" customHeight="1" x14ac:dyDescent="0.2">
      <c r="B211" s="51" t="s">
        <v>155</v>
      </c>
      <c r="D211" s="51"/>
      <c r="E211" s="51"/>
      <c r="F211" s="51"/>
      <c r="G211" s="51"/>
      <c r="H211" s="51"/>
      <c r="I211" s="51"/>
      <c r="J211" s="51"/>
      <c r="K211" s="51"/>
      <c r="L211" s="51"/>
      <c r="M211" s="51"/>
      <c r="N211" s="51"/>
      <c r="O211" s="51"/>
      <c r="P211" s="51"/>
      <c r="Q211" s="51"/>
      <c r="R211" s="51"/>
      <c r="S211" s="51"/>
      <c r="T211" s="51"/>
      <c r="U211" s="80"/>
    </row>
    <row r="212" spans="2:21" ht="14.25" x14ac:dyDescent="0.2">
      <c r="B212" s="401" t="s">
        <v>154</v>
      </c>
      <c r="D212" s="56"/>
      <c r="E212" s="95"/>
      <c r="F212" s="56"/>
      <c r="G212" s="95"/>
      <c r="H212" s="56"/>
      <c r="I212" s="95"/>
      <c r="J212" s="56"/>
      <c r="K212" s="95"/>
      <c r="L212" s="56"/>
      <c r="M212" s="95"/>
      <c r="N212" s="56"/>
      <c r="O212" s="95"/>
      <c r="P212" s="56"/>
      <c r="Q212" s="95"/>
      <c r="R212" s="56"/>
      <c r="S212" s="95"/>
      <c r="T212" s="56"/>
      <c r="U212" s="81"/>
    </row>
    <row r="213" spans="2:21" ht="14.25" x14ac:dyDescent="0.2">
      <c r="B213" s="401" t="s">
        <v>628</v>
      </c>
      <c r="D213" s="56"/>
      <c r="E213" s="95"/>
      <c r="F213" s="56"/>
      <c r="G213" s="95"/>
      <c r="H213" s="56"/>
      <c r="I213" s="95"/>
      <c r="J213" s="56"/>
      <c r="K213" s="95"/>
      <c r="L213" s="56"/>
      <c r="M213" s="95"/>
      <c r="N213" s="56"/>
      <c r="O213" s="95"/>
      <c r="P213" s="56"/>
      <c r="Q213" s="95"/>
      <c r="R213" s="56"/>
      <c r="S213" s="95"/>
      <c r="T213" s="56"/>
      <c r="U213" s="81"/>
    </row>
    <row r="214" spans="2:21" ht="14.25" x14ac:dyDescent="0.2">
      <c r="B214" s="401" t="s">
        <v>366</v>
      </c>
      <c r="D214" s="56"/>
      <c r="E214" s="95"/>
      <c r="F214" s="56"/>
      <c r="G214" s="95"/>
      <c r="H214" s="56"/>
      <c r="I214" s="95"/>
      <c r="J214" s="56"/>
      <c r="K214" s="95"/>
      <c r="L214" s="56"/>
      <c r="M214" s="95"/>
      <c r="N214" s="56"/>
      <c r="O214" s="95"/>
      <c r="P214" s="56"/>
      <c r="Q214" s="95"/>
      <c r="R214" s="56"/>
      <c r="S214" s="95"/>
      <c r="T214" s="56"/>
      <c r="U214" s="81"/>
    </row>
    <row r="215" spans="2:21" ht="14.25" x14ac:dyDescent="0.2">
      <c r="B215" s="401" t="s">
        <v>365</v>
      </c>
      <c r="D215" s="56"/>
      <c r="E215" s="95"/>
      <c r="F215" s="56"/>
      <c r="G215" s="95"/>
      <c r="H215" s="56"/>
      <c r="I215" s="95"/>
      <c r="J215" s="56"/>
      <c r="K215" s="95"/>
      <c r="L215" s="56"/>
      <c r="M215" s="95"/>
      <c r="N215" s="56"/>
      <c r="O215" s="95"/>
      <c r="P215" s="56"/>
      <c r="Q215" s="95"/>
      <c r="R215" s="56"/>
      <c r="S215" s="95"/>
      <c r="T215" s="56"/>
      <c r="U215" s="81"/>
    </row>
    <row r="216" spans="2:21" ht="14.25" x14ac:dyDescent="0.2">
      <c r="B216" s="94"/>
      <c r="D216" s="56"/>
      <c r="E216" s="94"/>
      <c r="F216" s="56"/>
      <c r="G216" s="94"/>
      <c r="H216" s="56"/>
      <c r="I216" s="94"/>
      <c r="J216" s="56"/>
      <c r="K216" s="94"/>
      <c r="L216" s="56"/>
      <c r="M216" s="94"/>
      <c r="N216" s="56"/>
      <c r="O216" s="94"/>
      <c r="P216" s="56"/>
      <c r="Q216" s="94"/>
      <c r="R216" s="56"/>
      <c r="S216" s="94"/>
      <c r="T216" s="56"/>
      <c r="U216" s="81"/>
    </row>
    <row r="217" spans="2:21" ht="14.25" hidden="1" x14ac:dyDescent="0.2">
      <c r="B217" s="94"/>
      <c r="D217" s="56"/>
      <c r="E217" s="94"/>
      <c r="F217" s="56"/>
      <c r="G217" s="94"/>
      <c r="H217" s="56"/>
      <c r="I217" s="94"/>
      <c r="J217" s="56"/>
      <c r="K217" s="94"/>
      <c r="L217" s="56"/>
      <c r="M217" s="94"/>
      <c r="N217" s="56"/>
      <c r="O217" s="94"/>
      <c r="P217" s="56"/>
      <c r="Q217" s="94"/>
      <c r="R217" s="56"/>
      <c r="S217" s="94"/>
      <c r="T217" s="56"/>
      <c r="U217" s="81"/>
    </row>
    <row r="218" spans="2:21" ht="14.25" hidden="1" x14ac:dyDescent="0.2">
      <c r="B218" s="94"/>
      <c r="D218" s="56"/>
      <c r="E218" s="94"/>
      <c r="F218" s="56"/>
      <c r="G218" s="94"/>
      <c r="H218" s="56"/>
      <c r="I218" s="94"/>
      <c r="J218" s="56"/>
      <c r="K218" s="94"/>
      <c r="L218" s="56"/>
      <c r="M218" s="94"/>
      <c r="N218" s="56"/>
      <c r="O218" s="94"/>
      <c r="P218" s="56"/>
      <c r="Q218" s="94"/>
      <c r="R218" s="56"/>
      <c r="S218" s="94"/>
      <c r="T218" s="56"/>
      <c r="U218" s="81"/>
    </row>
    <row r="219" spans="2:21" ht="14.25" hidden="1" x14ac:dyDescent="0.2">
      <c r="B219" s="51"/>
      <c r="D219" s="56"/>
      <c r="E219" s="51"/>
      <c r="F219" s="56"/>
      <c r="G219" s="51"/>
      <c r="H219" s="56"/>
      <c r="I219" s="51"/>
      <c r="J219" s="56"/>
      <c r="K219" s="51"/>
      <c r="L219" s="56"/>
      <c r="M219" s="51"/>
      <c r="N219" s="56"/>
      <c r="O219" s="51"/>
      <c r="P219" s="56"/>
      <c r="Q219" s="51"/>
      <c r="R219" s="56"/>
      <c r="S219" s="51"/>
      <c r="T219" s="56"/>
      <c r="U219" s="81"/>
    </row>
    <row r="220" spans="2:21" ht="14.25" hidden="1" x14ac:dyDescent="0.2">
      <c r="B220" s="51"/>
      <c r="D220" s="56"/>
      <c r="E220" s="51"/>
      <c r="F220" s="56"/>
      <c r="G220" s="51"/>
      <c r="H220" s="56"/>
      <c r="I220" s="51"/>
      <c r="J220" s="56"/>
      <c r="K220" s="51"/>
      <c r="L220" s="56"/>
      <c r="M220" s="51"/>
      <c r="N220" s="56"/>
      <c r="O220" s="51"/>
      <c r="P220" s="56"/>
      <c r="Q220" s="51"/>
      <c r="R220" s="56"/>
      <c r="S220" s="51"/>
      <c r="T220" s="56"/>
      <c r="U220" s="81"/>
    </row>
    <row r="221" spans="2:21" ht="14.25" hidden="1" x14ac:dyDescent="0.2">
      <c r="B221" s="51"/>
      <c r="D221" s="56"/>
      <c r="E221" s="51"/>
      <c r="F221" s="56"/>
      <c r="G221" s="51"/>
      <c r="H221" s="56"/>
      <c r="I221" s="51"/>
      <c r="J221" s="56"/>
      <c r="K221" s="51"/>
      <c r="L221" s="56"/>
      <c r="M221" s="51"/>
      <c r="N221" s="56"/>
      <c r="O221" s="51"/>
      <c r="P221" s="56"/>
      <c r="Q221" s="51"/>
      <c r="R221" s="56"/>
      <c r="S221" s="51"/>
      <c r="T221" s="56"/>
      <c r="U221" s="81"/>
    </row>
    <row r="222" spans="2:21" ht="14.25" hidden="1" customHeight="1" x14ac:dyDescent="0.2">
      <c r="B222" s="51"/>
      <c r="D222" s="51"/>
      <c r="E222" s="51"/>
      <c r="F222" s="51"/>
      <c r="G222" s="51"/>
      <c r="H222" s="51"/>
      <c r="I222" s="51"/>
      <c r="J222" s="51"/>
      <c r="K222" s="51"/>
      <c r="L222" s="51"/>
      <c r="M222" s="51"/>
      <c r="N222" s="51"/>
      <c r="O222" s="51"/>
      <c r="P222" s="51"/>
      <c r="Q222" s="51"/>
      <c r="R222" s="51"/>
      <c r="S222" s="51"/>
      <c r="T222" s="51"/>
      <c r="U222" s="80"/>
    </row>
    <row r="223" spans="2:21" ht="14.25" hidden="1" x14ac:dyDescent="0.2">
      <c r="B223" s="51"/>
      <c r="D223" s="51"/>
      <c r="E223" s="51"/>
      <c r="F223" s="51"/>
      <c r="G223" s="51"/>
      <c r="H223" s="51"/>
      <c r="I223" s="51"/>
      <c r="J223" s="51"/>
      <c r="K223" s="51"/>
      <c r="L223" s="51"/>
      <c r="M223" s="51"/>
      <c r="N223" s="51"/>
      <c r="O223" s="51"/>
      <c r="P223" s="51"/>
      <c r="Q223" s="51"/>
      <c r="R223" s="51"/>
      <c r="S223" s="51"/>
      <c r="T223" s="51"/>
      <c r="U223" s="80"/>
    </row>
    <row r="224" spans="2:21" ht="14.25" hidden="1" customHeight="1" x14ac:dyDescent="0.2">
      <c r="B224" s="94"/>
      <c r="D224" s="51"/>
      <c r="E224" s="94"/>
      <c r="F224" s="51"/>
      <c r="G224" s="94"/>
      <c r="H224" s="51"/>
      <c r="I224" s="94"/>
      <c r="J224" s="51"/>
      <c r="K224" s="94"/>
      <c r="L224" s="51"/>
      <c r="M224" s="94"/>
      <c r="N224" s="51"/>
      <c r="O224" s="94"/>
      <c r="P224" s="51"/>
      <c r="Q224" s="94"/>
      <c r="R224" s="51"/>
      <c r="S224" s="94"/>
      <c r="T224" s="51"/>
      <c r="U224" s="80"/>
    </row>
    <row r="225" spans="1:21" ht="14.25" hidden="1" customHeight="1" x14ac:dyDescent="0.2">
      <c r="B225" s="94"/>
      <c r="D225" s="51"/>
      <c r="E225" s="94"/>
      <c r="F225" s="51"/>
      <c r="G225" s="94"/>
      <c r="H225" s="51"/>
      <c r="I225" s="94"/>
      <c r="J225" s="51"/>
      <c r="K225" s="94"/>
      <c r="L225" s="51"/>
      <c r="M225" s="94"/>
      <c r="N225" s="51"/>
      <c r="O225" s="94"/>
      <c r="P225" s="51"/>
      <c r="Q225" s="94"/>
      <c r="R225" s="51"/>
      <c r="S225" s="94"/>
      <c r="T225" s="51"/>
      <c r="U225" s="80"/>
    </row>
    <row r="226" spans="1:21" ht="14.25" hidden="1" x14ac:dyDescent="0.2">
      <c r="B226" s="51"/>
      <c r="D226" s="56"/>
      <c r="E226" s="51"/>
      <c r="F226" s="56"/>
      <c r="G226" s="51"/>
      <c r="H226" s="56"/>
      <c r="I226" s="51"/>
      <c r="J226" s="56"/>
      <c r="K226" s="51"/>
      <c r="L226" s="56"/>
      <c r="M226" s="51"/>
      <c r="N226" s="56"/>
      <c r="O226" s="51"/>
      <c r="P226" s="56"/>
      <c r="Q226" s="51"/>
      <c r="R226" s="56"/>
      <c r="S226" s="51"/>
      <c r="T226" s="56"/>
      <c r="U226" s="81"/>
    </row>
    <row r="227" spans="1:21" ht="14.25" hidden="1" x14ac:dyDescent="0.2">
      <c r="B227" s="51"/>
      <c r="D227" s="56"/>
      <c r="E227" s="51"/>
      <c r="F227" s="56"/>
      <c r="G227" s="51"/>
      <c r="H227" s="56"/>
      <c r="I227" s="51"/>
      <c r="J227" s="56"/>
      <c r="K227" s="51"/>
      <c r="L227" s="56"/>
      <c r="M227" s="51"/>
      <c r="N227" s="56"/>
      <c r="O227" s="51"/>
      <c r="P227" s="56"/>
      <c r="Q227" s="51"/>
      <c r="R227" s="56"/>
      <c r="S227" s="51"/>
      <c r="T227" s="56"/>
      <c r="U227" s="81"/>
    </row>
    <row r="228" spans="1:21" ht="14.25" hidden="1" customHeight="1" x14ac:dyDescent="0.2">
      <c r="B228" s="4"/>
      <c r="C228" s="4"/>
      <c r="D228" s="4"/>
      <c r="E228" s="4"/>
      <c r="F228" s="4"/>
      <c r="G228" s="4"/>
      <c r="H228" s="4"/>
      <c r="I228" s="4"/>
      <c r="J228" s="4"/>
      <c r="K228" s="4"/>
      <c r="L228" s="4"/>
      <c r="M228" s="4"/>
      <c r="N228" s="4"/>
      <c r="O228" s="4"/>
      <c r="P228" s="4"/>
      <c r="Q228" s="4"/>
      <c r="R228" s="4"/>
      <c r="S228" s="4"/>
      <c r="T228" s="4"/>
      <c r="U228" s="18"/>
    </row>
    <row r="229" spans="1:21" s="2" customFormat="1" ht="12" hidden="1" customHeight="1" x14ac:dyDescent="0.2">
      <c r="A229" s="3"/>
      <c r="B229" s="4"/>
      <c r="C229" s="4"/>
      <c r="D229" s="4"/>
      <c r="E229" s="4"/>
      <c r="F229" s="4"/>
      <c r="G229" s="4"/>
      <c r="H229" s="4"/>
      <c r="I229" s="4"/>
      <c r="J229" s="4"/>
      <c r="K229" s="4"/>
      <c r="L229" s="4"/>
      <c r="M229" s="4"/>
      <c r="N229" s="4"/>
      <c r="O229" s="4"/>
      <c r="P229" s="4"/>
      <c r="Q229" s="4"/>
      <c r="R229" s="4"/>
      <c r="S229" s="4"/>
      <c r="T229" s="4"/>
      <c r="U229" s="18"/>
    </row>
    <row r="230" spans="1:21" ht="14.25" hidden="1" customHeight="1" x14ac:dyDescent="0.2">
      <c r="B230" s="23"/>
      <c r="C230" s="23"/>
      <c r="D230" s="23"/>
      <c r="E230" s="23"/>
      <c r="F230" s="23"/>
      <c r="G230" s="23"/>
      <c r="H230" s="23"/>
      <c r="I230" s="23"/>
      <c r="J230" s="23"/>
      <c r="K230" s="23"/>
      <c r="L230" s="23"/>
      <c r="M230" s="23"/>
      <c r="N230" s="23"/>
      <c r="O230" s="23"/>
      <c r="P230" s="23"/>
      <c r="Q230" s="23"/>
      <c r="R230" s="23"/>
      <c r="S230" s="23"/>
      <c r="T230" s="23"/>
      <c r="U230" s="82"/>
    </row>
    <row r="231" spans="1:21" ht="14.25" hidden="1" customHeight="1" x14ac:dyDescent="0.2"/>
    <row r="232" spans="1:21" ht="14.25" hidden="1" customHeight="1" x14ac:dyDescent="0.2"/>
    <row r="233" spans="1:21" ht="14.25" hidden="1" customHeight="1" x14ac:dyDescent="0.2"/>
    <row r="234" spans="1:21" ht="14.25" hidden="1" customHeight="1" x14ac:dyDescent="0.2"/>
    <row r="235" spans="1:21" ht="14.25" hidden="1" customHeight="1" x14ac:dyDescent="0.2"/>
    <row r="236" spans="1:21" ht="14.25" hidden="1" customHeight="1" x14ac:dyDescent="0.2"/>
    <row r="237" spans="1:21" ht="14.25" hidden="1" customHeight="1" x14ac:dyDescent="0.2"/>
    <row r="238" spans="1:21" ht="14.25" hidden="1" customHeight="1" x14ac:dyDescent="0.2"/>
    <row r="239" spans="1:21" ht="14.25" hidden="1" customHeight="1" x14ac:dyDescent="0.2"/>
    <row r="240" spans="1:21" ht="14.25" hidden="1" customHeight="1" x14ac:dyDescent="0.2"/>
    <row r="241" ht="14.25" hidden="1" customHeight="1" x14ac:dyDescent="0.2"/>
    <row r="242" ht="14.25" hidden="1" customHeight="1" x14ac:dyDescent="0.2"/>
    <row r="243" ht="14.25" hidden="1" customHeight="1" x14ac:dyDescent="0.2"/>
    <row r="244" ht="14.25" hidden="1" customHeight="1" x14ac:dyDescent="0.2"/>
    <row r="245" ht="14.25" hidden="1" customHeight="1" x14ac:dyDescent="0.2"/>
    <row r="246" ht="14.25" hidden="1" customHeight="1" x14ac:dyDescent="0.2"/>
    <row r="247" ht="14.25" hidden="1" customHeight="1" x14ac:dyDescent="0.2"/>
    <row r="248" ht="14.25" hidden="1" customHeight="1" x14ac:dyDescent="0.2"/>
    <row r="249" ht="14.25" hidden="1" customHeight="1" x14ac:dyDescent="0.2"/>
    <row r="250" ht="14.25" hidden="1" customHeight="1" x14ac:dyDescent="0.2"/>
    <row r="251" ht="14.25" hidden="1" customHeight="1" x14ac:dyDescent="0.2"/>
    <row r="252" ht="14.25" hidden="1" customHeight="1" x14ac:dyDescent="0.2"/>
    <row r="253" ht="14.25" hidden="1" customHeight="1" x14ac:dyDescent="0.2"/>
    <row r="254" ht="14.25" hidden="1" customHeight="1" x14ac:dyDescent="0.2"/>
    <row r="255" ht="14.25" hidden="1" customHeight="1" x14ac:dyDescent="0.2"/>
    <row r="256" ht="14.25" hidden="1" customHeight="1" x14ac:dyDescent="0.2"/>
    <row r="257" ht="14.25" hidden="1" customHeight="1" x14ac:dyDescent="0.2"/>
    <row r="258" ht="14.25" hidden="1" customHeight="1" x14ac:dyDescent="0.2"/>
    <row r="259" ht="14.25" hidden="1" customHeight="1" x14ac:dyDescent="0.2"/>
    <row r="260" ht="14.25" hidden="1" customHeight="1" x14ac:dyDescent="0.2"/>
    <row r="261" ht="14.25" hidden="1" customHeight="1" x14ac:dyDescent="0.2"/>
    <row r="262" ht="14.25" hidden="1" customHeight="1" x14ac:dyDescent="0.2"/>
    <row r="263" ht="14.25" hidden="1" customHeight="1" x14ac:dyDescent="0.2"/>
    <row r="264" ht="14.25" hidden="1" customHeight="1" x14ac:dyDescent="0.2"/>
    <row r="265" ht="14.25" hidden="1" customHeight="1" x14ac:dyDescent="0.2"/>
    <row r="266" ht="14.25" hidden="1" customHeight="1" x14ac:dyDescent="0.2"/>
    <row r="267" ht="14.25" hidden="1" customHeight="1" x14ac:dyDescent="0.2"/>
    <row r="268" ht="14.25" hidden="1" customHeight="1" x14ac:dyDescent="0.2"/>
    <row r="269" ht="14.25" hidden="1" customHeight="1" x14ac:dyDescent="0.2"/>
    <row r="270" ht="14.25" hidden="1" customHeight="1" x14ac:dyDescent="0.2"/>
    <row r="271" ht="14.25" hidden="1" customHeight="1" x14ac:dyDescent="0.2"/>
    <row r="272" ht="14.25" hidden="1" customHeight="1" x14ac:dyDescent="0.2"/>
    <row r="273" ht="14.25" hidden="1" customHeight="1" x14ac:dyDescent="0.2"/>
    <row r="274" ht="14.25" hidden="1" customHeight="1" x14ac:dyDescent="0.2"/>
    <row r="275" ht="14.25" hidden="1" customHeight="1" x14ac:dyDescent="0.2"/>
    <row r="276" ht="14.25" hidden="1" customHeight="1" x14ac:dyDescent="0.2"/>
    <row r="277" ht="14.25" hidden="1" customHeight="1" x14ac:dyDescent="0.2"/>
    <row r="278" ht="14.25" hidden="1" customHeight="1" x14ac:dyDescent="0.2"/>
    <row r="279" ht="14.25" hidden="1" customHeight="1" x14ac:dyDescent="0.2"/>
    <row r="280" ht="14.25" hidden="1" customHeight="1" x14ac:dyDescent="0.2"/>
    <row r="281" ht="14.25" hidden="1" customHeight="1" x14ac:dyDescent="0.2"/>
    <row r="282" ht="14.25" hidden="1" customHeight="1" x14ac:dyDescent="0.2"/>
    <row r="283" ht="14.25" hidden="1" customHeight="1" x14ac:dyDescent="0.2"/>
    <row r="284" ht="14.25" hidden="1" customHeight="1" x14ac:dyDescent="0.2"/>
    <row r="285" ht="14.25" hidden="1" customHeight="1" x14ac:dyDescent="0.2"/>
    <row r="286" ht="14.25" hidden="1" customHeight="1" x14ac:dyDescent="0.2"/>
    <row r="287" ht="14.25" hidden="1" customHeight="1" x14ac:dyDescent="0.2"/>
    <row r="288" ht="14.25" hidden="1" customHeight="1" x14ac:dyDescent="0.2"/>
    <row r="289" ht="14.25" hidden="1" customHeight="1" x14ac:dyDescent="0.2"/>
    <row r="290" ht="14.25" hidden="1" customHeight="1" x14ac:dyDescent="0.2"/>
    <row r="291" ht="14.25" hidden="1" customHeight="1" x14ac:dyDescent="0.2"/>
    <row r="292" ht="14.25" hidden="1" customHeight="1" x14ac:dyDescent="0.2"/>
    <row r="293" ht="14.25" hidden="1" customHeight="1" x14ac:dyDescent="0.2"/>
    <row r="294" ht="14.25" hidden="1" customHeight="1" x14ac:dyDescent="0.2"/>
    <row r="295" ht="14.25" hidden="1" customHeight="1" x14ac:dyDescent="0.2"/>
    <row r="296" ht="14.25" hidden="1" customHeight="1" x14ac:dyDescent="0.2"/>
    <row r="297" ht="14.25" hidden="1" customHeight="1" x14ac:dyDescent="0.2"/>
    <row r="298" ht="14.25" hidden="1" customHeight="1" x14ac:dyDescent="0.2"/>
    <row r="299" ht="14.25" hidden="1" customHeight="1" x14ac:dyDescent="0.2"/>
    <row r="300" ht="14.25" hidden="1" customHeight="1" x14ac:dyDescent="0.2"/>
    <row r="301" ht="14.25" hidden="1" customHeight="1" x14ac:dyDescent="0.2"/>
    <row r="302" ht="14.25" hidden="1" customHeight="1" x14ac:dyDescent="0.2"/>
    <row r="303" ht="14.25" hidden="1" customHeight="1" x14ac:dyDescent="0.2"/>
    <row r="304" ht="14.25" hidden="1" customHeight="1" x14ac:dyDescent="0.2"/>
    <row r="305" ht="14.25" hidden="1" customHeight="1" x14ac:dyDescent="0.2"/>
    <row r="306" ht="14.25" hidden="1" customHeight="1" x14ac:dyDescent="0.2"/>
    <row r="307" ht="14.25" hidden="1" customHeight="1" x14ac:dyDescent="0.2"/>
    <row r="308" ht="14.25" hidden="1" customHeight="1" x14ac:dyDescent="0.2"/>
    <row r="309" ht="14.25" hidden="1" customHeight="1" x14ac:dyDescent="0.2"/>
    <row r="310" ht="14.25" hidden="1" customHeight="1" x14ac:dyDescent="0.2"/>
    <row r="311" ht="14.25" hidden="1" customHeight="1" x14ac:dyDescent="0.2"/>
    <row r="312" ht="14.25" hidden="1" customHeight="1" x14ac:dyDescent="0.2"/>
    <row r="313" ht="14.25" hidden="1" customHeight="1" x14ac:dyDescent="0.2"/>
    <row r="314" ht="14.25" hidden="1" customHeight="1" x14ac:dyDescent="0.2"/>
    <row r="315" ht="14.25" hidden="1" customHeight="1" x14ac:dyDescent="0.2"/>
    <row r="316" ht="14.25" hidden="1" customHeight="1" x14ac:dyDescent="0.2"/>
    <row r="317" ht="14.25" hidden="1" customHeight="1" x14ac:dyDescent="0.2"/>
    <row r="318" ht="14.25" hidden="1" customHeight="1" x14ac:dyDescent="0.2"/>
    <row r="319" ht="14.25" hidden="1" customHeight="1" x14ac:dyDescent="0.2"/>
    <row r="320" ht="14.25" hidden="1" customHeight="1" x14ac:dyDescent="0.2"/>
    <row r="321" ht="14.25" hidden="1" customHeight="1" x14ac:dyDescent="0.2"/>
    <row r="322" ht="14.25" hidden="1" customHeight="1" x14ac:dyDescent="0.2"/>
    <row r="323" ht="14.25" hidden="1" customHeight="1" x14ac:dyDescent="0.2"/>
    <row r="324" ht="14.25" hidden="1" customHeight="1" x14ac:dyDescent="0.2"/>
    <row r="325" ht="14.25" hidden="1" customHeight="1" x14ac:dyDescent="0.2"/>
    <row r="326" ht="14.25" hidden="1" customHeight="1" x14ac:dyDescent="0.2"/>
    <row r="327" ht="14.25" hidden="1" customHeight="1" x14ac:dyDescent="0.2"/>
    <row r="328" ht="14.25" hidden="1" customHeight="1" x14ac:dyDescent="0.2"/>
    <row r="329" ht="14.25" hidden="1" customHeight="1" x14ac:dyDescent="0.2"/>
    <row r="330" ht="14.25" hidden="1" customHeight="1" x14ac:dyDescent="0.2"/>
    <row r="331" ht="14.25" hidden="1" customHeight="1" x14ac:dyDescent="0.2"/>
    <row r="332" ht="14.25" hidden="1" customHeight="1" x14ac:dyDescent="0.2"/>
    <row r="333" ht="14.25" hidden="1" customHeight="1" x14ac:dyDescent="0.2"/>
    <row r="334" ht="14.25" hidden="1" customHeight="1" x14ac:dyDescent="0.2"/>
    <row r="335" ht="14.25" hidden="1" customHeight="1" x14ac:dyDescent="0.2"/>
    <row r="336" ht="14.25" hidden="1" customHeight="1" x14ac:dyDescent="0.2"/>
    <row r="337" ht="14.25" hidden="1" customHeight="1" x14ac:dyDescent="0.2"/>
    <row r="338" ht="14.25" hidden="1" customHeight="1" x14ac:dyDescent="0.2"/>
    <row r="339" ht="14.25" hidden="1" customHeight="1" x14ac:dyDescent="0.2"/>
    <row r="340" ht="14.25" hidden="1" customHeight="1" x14ac:dyDescent="0.2"/>
    <row r="341" ht="14.25" hidden="1" customHeight="1" x14ac:dyDescent="0.2"/>
    <row r="342" ht="14.25" hidden="1" customHeight="1" x14ac:dyDescent="0.2"/>
    <row r="343" ht="14.25" hidden="1" customHeight="1" x14ac:dyDescent="0.2"/>
    <row r="344" ht="14.25" hidden="1" customHeight="1" x14ac:dyDescent="0.2"/>
    <row r="345" ht="14.25" hidden="1" customHeight="1" x14ac:dyDescent="0.2"/>
    <row r="346" ht="14.25" hidden="1" customHeight="1" x14ac:dyDescent="0.2"/>
    <row r="347" ht="14.25" hidden="1" customHeight="1" x14ac:dyDescent="0.2"/>
    <row r="348" ht="14.25" hidden="1" customHeight="1" x14ac:dyDescent="0.2"/>
    <row r="349" ht="14.25" hidden="1" customHeight="1" x14ac:dyDescent="0.2"/>
    <row r="350" ht="14.25" hidden="1" customHeight="1" x14ac:dyDescent="0.2"/>
    <row r="351" ht="14.25" hidden="1" customHeight="1" x14ac:dyDescent="0.2"/>
    <row r="352" ht="14.25" hidden="1" customHeight="1" x14ac:dyDescent="0.2"/>
    <row r="353" ht="14.25" hidden="1" customHeight="1" x14ac:dyDescent="0.2"/>
    <row r="354" ht="14.25" hidden="1" customHeight="1" x14ac:dyDescent="0.2"/>
    <row r="355" ht="14.25" hidden="1" customHeight="1" x14ac:dyDescent="0.2"/>
    <row r="356" ht="14.25" hidden="1" customHeight="1" x14ac:dyDescent="0.2"/>
    <row r="357" ht="14.25" hidden="1" customHeight="1" x14ac:dyDescent="0.2"/>
    <row r="358" ht="14.25" hidden="1" customHeight="1" x14ac:dyDescent="0.2"/>
    <row r="359" ht="14.25" hidden="1" customHeight="1" x14ac:dyDescent="0.2"/>
    <row r="360" ht="14.25" hidden="1" customHeight="1" x14ac:dyDescent="0.2"/>
    <row r="361" ht="14.25" hidden="1" customHeight="1" x14ac:dyDescent="0.2"/>
    <row r="362" ht="14.25" hidden="1" customHeight="1" x14ac:dyDescent="0.2"/>
    <row r="363" ht="14.25" hidden="1" customHeight="1" x14ac:dyDescent="0.2"/>
    <row r="364" ht="14.25" hidden="1" customHeight="1" x14ac:dyDescent="0.2"/>
    <row r="365" ht="14.25" hidden="1" customHeight="1" x14ac:dyDescent="0.2"/>
    <row r="366" ht="14.25" hidden="1" customHeight="1" x14ac:dyDescent="0.2"/>
    <row r="367" ht="14.25" hidden="1" customHeight="1" x14ac:dyDescent="0.2"/>
    <row r="368" ht="14.25" hidden="1" customHeight="1" x14ac:dyDescent="0.2"/>
    <row r="369" ht="14.25" hidden="1" customHeight="1" x14ac:dyDescent="0.2"/>
    <row r="370" ht="14.25" hidden="1" customHeight="1" x14ac:dyDescent="0.2"/>
    <row r="371" ht="14.25" hidden="1" customHeight="1" x14ac:dyDescent="0.2"/>
    <row r="372" ht="14.25" hidden="1" customHeight="1" x14ac:dyDescent="0.2"/>
    <row r="373" ht="14.25" hidden="1" customHeight="1" x14ac:dyDescent="0.2"/>
    <row r="374" ht="14.25" hidden="1" customHeight="1" x14ac:dyDescent="0.2"/>
    <row r="375" ht="14.25" hidden="1" customHeight="1" x14ac:dyDescent="0.2"/>
    <row r="376" ht="14.25" hidden="1" customHeight="1" x14ac:dyDescent="0.2"/>
    <row r="377" ht="14.25" hidden="1" customHeight="1" x14ac:dyDescent="0.2"/>
    <row r="378" ht="14.25" hidden="1" customHeight="1" x14ac:dyDescent="0.2"/>
    <row r="379" ht="14.25" hidden="1" customHeight="1" x14ac:dyDescent="0.2"/>
    <row r="380" ht="14.25" hidden="1" customHeight="1" x14ac:dyDescent="0.2"/>
    <row r="381" ht="14.25" hidden="1" customHeight="1" x14ac:dyDescent="0.2"/>
    <row r="382" ht="14.25" hidden="1" customHeight="1" x14ac:dyDescent="0.2"/>
    <row r="383" ht="14.25" hidden="1" customHeight="1" x14ac:dyDescent="0.2"/>
    <row r="384" ht="14.25" hidden="1" customHeight="1" x14ac:dyDescent="0.2"/>
    <row r="385" ht="14.25" hidden="1" customHeight="1" x14ac:dyDescent="0.2"/>
    <row r="386" ht="14.25" hidden="1" customHeight="1" x14ac:dyDescent="0.2"/>
    <row r="387" ht="14.25" hidden="1" customHeight="1" x14ac:dyDescent="0.2"/>
    <row r="388" ht="14.25" hidden="1" customHeight="1" x14ac:dyDescent="0.2"/>
    <row r="389" ht="14.25" hidden="1" customHeight="1" x14ac:dyDescent="0.2"/>
    <row r="390" ht="14.25" hidden="1" customHeight="1" x14ac:dyDescent="0.2"/>
    <row r="391" ht="14.25" hidden="1" customHeight="1" x14ac:dyDescent="0.2"/>
    <row r="392" ht="14.25" hidden="1" customHeight="1" x14ac:dyDescent="0.2"/>
    <row r="393" ht="14.25" hidden="1" customHeight="1" x14ac:dyDescent="0.2"/>
    <row r="394" ht="14.25" hidden="1" customHeight="1" x14ac:dyDescent="0.2"/>
    <row r="395" ht="14.25" hidden="1" customHeight="1" x14ac:dyDescent="0.2"/>
    <row r="396" ht="14.25" hidden="1" customHeight="1" x14ac:dyDescent="0.2"/>
    <row r="397" ht="14.25" hidden="1" customHeight="1" x14ac:dyDescent="0.2"/>
    <row r="398" ht="14.25" hidden="1" customHeight="1" x14ac:dyDescent="0.2"/>
    <row r="399" ht="14.25" hidden="1" customHeight="1" x14ac:dyDescent="0.2"/>
    <row r="400" ht="14.25" hidden="1" customHeight="1" x14ac:dyDescent="0.2"/>
    <row r="401" ht="14.25" hidden="1" customHeight="1" x14ac:dyDescent="0.2"/>
    <row r="402" ht="14.25" hidden="1" customHeight="1" x14ac:dyDescent="0.2"/>
    <row r="403" ht="14.25" hidden="1" customHeight="1" x14ac:dyDescent="0.2"/>
    <row r="404" ht="14.25" hidden="1" customHeight="1" x14ac:dyDescent="0.2"/>
    <row r="405" ht="14.25" hidden="1" customHeight="1" x14ac:dyDescent="0.2"/>
    <row r="406" ht="14.25" hidden="1" customHeight="1" x14ac:dyDescent="0.2"/>
    <row r="407" ht="14.25" hidden="1" customHeight="1" x14ac:dyDescent="0.2"/>
    <row r="408" ht="14.25" hidden="1" customHeight="1" x14ac:dyDescent="0.2"/>
    <row r="409" ht="14.25" hidden="1" customHeight="1" x14ac:dyDescent="0.2"/>
    <row r="410" ht="14.25" hidden="1" customHeight="1" x14ac:dyDescent="0.2"/>
    <row r="411" ht="14.25" hidden="1" customHeight="1" x14ac:dyDescent="0.2"/>
    <row r="412" ht="14.25" hidden="1" customHeight="1" x14ac:dyDescent="0.2"/>
    <row r="413" ht="14.25" hidden="1" customHeight="1" x14ac:dyDescent="0.2"/>
    <row r="414" ht="14.25" hidden="1" customHeight="1" x14ac:dyDescent="0.2"/>
    <row r="415" ht="14.25" hidden="1" customHeight="1" x14ac:dyDescent="0.2"/>
    <row r="416" ht="14.25" hidden="1" customHeight="1" x14ac:dyDescent="0.2"/>
    <row r="417" ht="14.25" hidden="1" customHeight="1" x14ac:dyDescent="0.2"/>
    <row r="418" ht="14.25" hidden="1" customHeight="1" x14ac:dyDescent="0.2"/>
    <row r="419" ht="14.25" hidden="1" customHeight="1" x14ac:dyDescent="0.2"/>
    <row r="420" ht="14.25" hidden="1" customHeight="1" x14ac:dyDescent="0.2"/>
    <row r="421" ht="14.25" hidden="1" customHeight="1" x14ac:dyDescent="0.2"/>
    <row r="422" ht="14.25" hidden="1" customHeight="1" x14ac:dyDescent="0.2"/>
    <row r="423" ht="14.25" hidden="1" customHeight="1" x14ac:dyDescent="0.2"/>
    <row r="424" ht="14.25" hidden="1" customHeight="1" x14ac:dyDescent="0.2"/>
    <row r="425" ht="14.25" hidden="1" customHeight="1" x14ac:dyDescent="0.2"/>
    <row r="426" ht="14.25" hidden="1" customHeight="1" x14ac:dyDescent="0.2"/>
    <row r="427" ht="14.25" hidden="1" customHeight="1" x14ac:dyDescent="0.2"/>
    <row r="428" ht="14.25" hidden="1" customHeight="1" x14ac:dyDescent="0.2"/>
    <row r="429" ht="14.25" hidden="1" customHeight="1" x14ac:dyDescent="0.2"/>
    <row r="430" ht="14.25" hidden="1" customHeight="1" x14ac:dyDescent="0.2"/>
    <row r="431" ht="14.25" hidden="1" customHeight="1" x14ac:dyDescent="0.2"/>
    <row r="432" ht="14.25" hidden="1" customHeight="1" x14ac:dyDescent="0.2"/>
    <row r="433" ht="14.25" hidden="1" customHeight="1" x14ac:dyDescent="0.2"/>
    <row r="434" ht="14.25" hidden="1" customHeight="1" x14ac:dyDescent="0.2"/>
    <row r="435" ht="14.25" hidden="1" customHeight="1" x14ac:dyDescent="0.2"/>
    <row r="436" ht="14.25" hidden="1" customHeight="1" x14ac:dyDescent="0.2"/>
    <row r="437" ht="14.25" hidden="1" customHeight="1" x14ac:dyDescent="0.2"/>
    <row r="438" ht="14.25" hidden="1" customHeight="1" x14ac:dyDescent="0.2"/>
    <row r="439" ht="14.25" hidden="1" customHeight="1" x14ac:dyDescent="0.2"/>
    <row r="440" ht="14.25" hidden="1" customHeight="1" x14ac:dyDescent="0.2"/>
    <row r="441" ht="14.25" hidden="1" customHeight="1" x14ac:dyDescent="0.2"/>
    <row r="442" ht="14.25" hidden="1" customHeight="1" x14ac:dyDescent="0.2"/>
    <row r="443" ht="14.25" hidden="1" customHeight="1" x14ac:dyDescent="0.2"/>
    <row r="444" ht="14.25" hidden="1" customHeight="1" x14ac:dyDescent="0.2"/>
    <row r="445" ht="14.25" hidden="1" customHeight="1" x14ac:dyDescent="0.2"/>
    <row r="446" ht="14.25" hidden="1" customHeight="1" x14ac:dyDescent="0.2"/>
    <row r="447" ht="14.25" hidden="1" customHeight="1" x14ac:dyDescent="0.2"/>
    <row r="448" ht="14.25" hidden="1" customHeight="1" x14ac:dyDescent="0.2"/>
    <row r="449" ht="14.25" hidden="1" customHeight="1" x14ac:dyDescent="0.2"/>
    <row r="450" ht="14.25" hidden="1" customHeight="1" x14ac:dyDescent="0.2"/>
    <row r="451" ht="14.25" hidden="1" customHeight="1" x14ac:dyDescent="0.2"/>
    <row r="452" ht="14.25" hidden="1" customHeight="1" x14ac:dyDescent="0.2"/>
    <row r="453" ht="14.25" hidden="1" customHeight="1" x14ac:dyDescent="0.2"/>
    <row r="454" ht="14.25" hidden="1" customHeight="1" x14ac:dyDescent="0.2"/>
    <row r="455" ht="14.25" hidden="1" customHeight="1" x14ac:dyDescent="0.2"/>
    <row r="456" ht="14.25" hidden="1" customHeight="1" x14ac:dyDescent="0.2"/>
    <row r="457" ht="14.25" hidden="1" customHeight="1" x14ac:dyDescent="0.2"/>
    <row r="458" ht="14.25" hidden="1" customHeight="1" x14ac:dyDescent="0.2"/>
    <row r="459" ht="14.25" hidden="1" customHeight="1" x14ac:dyDescent="0.2"/>
    <row r="460" ht="14.25" hidden="1" customHeight="1" x14ac:dyDescent="0.2"/>
    <row r="461" ht="14.25" hidden="1" customHeight="1" x14ac:dyDescent="0.2"/>
    <row r="462" ht="14.25" hidden="1" customHeight="1" x14ac:dyDescent="0.2"/>
    <row r="463" ht="14.25" hidden="1" customHeight="1" x14ac:dyDescent="0.2"/>
    <row r="464" ht="14.25" hidden="1" customHeight="1" x14ac:dyDescent="0.2"/>
    <row r="465" ht="14.25" hidden="1" customHeight="1" x14ac:dyDescent="0.2"/>
    <row r="466" ht="14.25" hidden="1" customHeight="1" x14ac:dyDescent="0.2"/>
    <row r="467" ht="14.25" hidden="1" customHeight="1" x14ac:dyDescent="0.2"/>
    <row r="468" ht="14.25" hidden="1" customHeight="1" x14ac:dyDescent="0.2"/>
    <row r="469" ht="14.25" hidden="1" customHeight="1" x14ac:dyDescent="0.2"/>
    <row r="470" ht="14.25" hidden="1" customHeight="1" x14ac:dyDescent="0.2"/>
    <row r="471" ht="14.25" hidden="1" customHeight="1" x14ac:dyDescent="0.2"/>
    <row r="472" ht="14.25" hidden="1" customHeight="1" x14ac:dyDescent="0.2"/>
    <row r="473" ht="14.25" hidden="1" customHeight="1" x14ac:dyDescent="0.2"/>
    <row r="474" ht="14.25" hidden="1" customHeight="1" x14ac:dyDescent="0.2"/>
    <row r="475" ht="14.25" hidden="1" customHeight="1" x14ac:dyDescent="0.2"/>
    <row r="476" ht="14.25" hidden="1" customHeight="1" x14ac:dyDescent="0.2"/>
    <row r="477" ht="14.25" hidden="1" customHeight="1" x14ac:dyDescent="0.2"/>
    <row r="478" ht="14.25" hidden="1" customHeight="1" x14ac:dyDescent="0.2"/>
    <row r="479" ht="14.25" hidden="1" customHeight="1" x14ac:dyDescent="0.2"/>
    <row r="480" ht="14.25" hidden="1" customHeight="1" x14ac:dyDescent="0.2"/>
    <row r="481" ht="14.25" hidden="1" customHeight="1" x14ac:dyDescent="0.2"/>
    <row r="482" ht="14.25" hidden="1" customHeight="1" x14ac:dyDescent="0.2"/>
    <row r="483" ht="14.25" hidden="1" customHeight="1" x14ac:dyDescent="0.2"/>
    <row r="484" ht="14.25" hidden="1" customHeight="1" x14ac:dyDescent="0.2"/>
    <row r="485" ht="14.25" hidden="1" customHeight="1" x14ac:dyDescent="0.2"/>
    <row r="486" ht="14.25" hidden="1" customHeight="1" x14ac:dyDescent="0.2"/>
    <row r="487" ht="14.25" hidden="1" customHeight="1" x14ac:dyDescent="0.2"/>
    <row r="488" ht="14.25" hidden="1" customHeight="1" x14ac:dyDescent="0.2"/>
    <row r="489" ht="14.25" hidden="1" customHeight="1" x14ac:dyDescent="0.2"/>
    <row r="490" ht="14.25" hidden="1" customHeight="1" x14ac:dyDescent="0.2"/>
    <row r="491" ht="14.25" hidden="1" customHeight="1" x14ac:dyDescent="0.2"/>
    <row r="492" ht="14.25" hidden="1" customHeight="1" x14ac:dyDescent="0.2"/>
    <row r="493" ht="14.25" hidden="1" customHeight="1" x14ac:dyDescent="0.2"/>
    <row r="494" ht="14.25" hidden="1" customHeight="1" x14ac:dyDescent="0.2"/>
    <row r="495" ht="14.25" hidden="1" customHeight="1" x14ac:dyDescent="0.2"/>
    <row r="496" ht="14.25" hidden="1" customHeight="1" x14ac:dyDescent="0.2"/>
    <row r="497" ht="14.25" hidden="1" customHeight="1" x14ac:dyDescent="0.2"/>
    <row r="498" ht="14.25" hidden="1" customHeight="1" x14ac:dyDescent="0.2"/>
    <row r="499" ht="14.25" hidden="1" customHeight="1" x14ac:dyDescent="0.2"/>
    <row r="500" ht="14.25" hidden="1" customHeight="1" x14ac:dyDescent="0.2"/>
    <row r="501" ht="14.25" hidden="1" customHeight="1" x14ac:dyDescent="0.2"/>
    <row r="502" ht="14.25" hidden="1" customHeight="1" x14ac:dyDescent="0.2"/>
    <row r="503" ht="14.25" hidden="1" customHeight="1" x14ac:dyDescent="0.2"/>
    <row r="504" ht="14.25" hidden="1" customHeight="1" x14ac:dyDescent="0.2"/>
    <row r="505" ht="14.25" hidden="1" customHeight="1" x14ac:dyDescent="0.2"/>
    <row r="506" ht="14.25" hidden="1" customHeight="1" x14ac:dyDescent="0.2"/>
    <row r="507" ht="14.25" hidden="1" customHeight="1" x14ac:dyDescent="0.2"/>
    <row r="508" ht="14.25" hidden="1" customHeight="1" x14ac:dyDescent="0.2"/>
    <row r="509" ht="14.25" hidden="1" customHeight="1" x14ac:dyDescent="0.2"/>
    <row r="510" ht="14.25" hidden="1" customHeight="1" x14ac:dyDescent="0.2"/>
    <row r="511" ht="14.25" hidden="1" customHeight="1" x14ac:dyDescent="0.2"/>
    <row r="512" ht="14.25" hidden="1" customHeight="1" x14ac:dyDescent="0.2"/>
    <row r="513" ht="14.25" hidden="1" customHeight="1" x14ac:dyDescent="0.2"/>
    <row r="514" ht="14.25" hidden="1" customHeight="1" x14ac:dyDescent="0.2"/>
    <row r="515" ht="14.25" hidden="1" customHeight="1" x14ac:dyDescent="0.2"/>
    <row r="516" ht="14.25" hidden="1" customHeight="1" x14ac:dyDescent="0.2"/>
    <row r="517" ht="14.25" hidden="1" customHeight="1" x14ac:dyDescent="0.2"/>
    <row r="518" ht="14.25" hidden="1" customHeight="1" x14ac:dyDescent="0.2"/>
    <row r="519" ht="14.25" hidden="1" customHeight="1" x14ac:dyDescent="0.2"/>
    <row r="520" ht="14.25" hidden="1" customHeight="1" x14ac:dyDescent="0.2"/>
    <row r="521" ht="14.25" hidden="1" customHeight="1" x14ac:dyDescent="0.2"/>
    <row r="522" ht="14.25" hidden="1" customHeight="1" x14ac:dyDescent="0.2"/>
    <row r="523" ht="14.25" hidden="1" customHeight="1" x14ac:dyDescent="0.2"/>
    <row r="524" ht="14.25" hidden="1" customHeight="1" x14ac:dyDescent="0.2"/>
    <row r="525" ht="14.25" hidden="1" customHeight="1" x14ac:dyDescent="0.2"/>
    <row r="526" ht="14.25" hidden="1" customHeight="1" x14ac:dyDescent="0.2"/>
    <row r="527" ht="14.25" hidden="1" customHeight="1" x14ac:dyDescent="0.2"/>
    <row r="528" ht="14.25" hidden="1" customHeight="1" x14ac:dyDescent="0.2"/>
    <row r="529" ht="14.25" hidden="1" customHeight="1" x14ac:dyDescent="0.2"/>
    <row r="530" ht="14.25" hidden="1" customHeight="1" x14ac:dyDescent="0.2"/>
    <row r="531" ht="14.25" hidden="1" customHeight="1" x14ac:dyDescent="0.2"/>
    <row r="532" ht="14.25" hidden="1" customHeight="1" x14ac:dyDescent="0.2"/>
    <row r="533" ht="14.25" hidden="1" customHeight="1" x14ac:dyDescent="0.2"/>
    <row r="534" ht="14.25" hidden="1" customHeight="1" x14ac:dyDescent="0.2"/>
    <row r="535" ht="14.25" hidden="1" customHeight="1" x14ac:dyDescent="0.2"/>
    <row r="536" ht="14.25" hidden="1" customHeight="1" x14ac:dyDescent="0.2"/>
    <row r="537" ht="14.25" hidden="1" customHeight="1" x14ac:dyDescent="0.2"/>
    <row r="538" ht="14.25" hidden="1" customHeight="1" x14ac:dyDescent="0.2"/>
    <row r="539" ht="14.25" hidden="1" customHeight="1" x14ac:dyDescent="0.2"/>
    <row r="540" ht="14.25" hidden="1" customHeight="1" x14ac:dyDescent="0.2"/>
    <row r="541" ht="14.25" hidden="1" customHeight="1" x14ac:dyDescent="0.2"/>
    <row r="542" ht="14.25" hidden="1" customHeight="1" x14ac:dyDescent="0.2"/>
    <row r="543" ht="14.25" hidden="1" customHeight="1" x14ac:dyDescent="0.2"/>
    <row r="544" ht="14.25" hidden="1" customHeight="1" x14ac:dyDescent="0.2"/>
    <row r="545" ht="14.25" hidden="1" customHeight="1" x14ac:dyDescent="0.2"/>
    <row r="546" ht="14.25" hidden="1" customHeight="1" x14ac:dyDescent="0.2"/>
    <row r="547" ht="14.25" hidden="1" customHeight="1" x14ac:dyDescent="0.2"/>
    <row r="548" ht="14.25" hidden="1" customHeight="1" x14ac:dyDescent="0.2"/>
    <row r="549" ht="14.25" hidden="1" customHeight="1" x14ac:dyDescent="0.2"/>
    <row r="550" ht="14.25" hidden="1" customHeight="1" x14ac:dyDescent="0.2"/>
    <row r="551" ht="14.25" hidden="1" customHeight="1" x14ac:dyDescent="0.2"/>
    <row r="552" ht="14.25" hidden="1" customHeight="1" x14ac:dyDescent="0.2"/>
    <row r="553" ht="14.25" hidden="1" customHeight="1" x14ac:dyDescent="0.2"/>
    <row r="554" ht="14.25" hidden="1" customHeight="1" x14ac:dyDescent="0.2"/>
    <row r="555" ht="14.25" hidden="1" customHeight="1" x14ac:dyDescent="0.2"/>
    <row r="556" ht="14.25" hidden="1" customHeight="1" x14ac:dyDescent="0.2"/>
    <row r="557" ht="14.25" hidden="1" customHeight="1" x14ac:dyDescent="0.2"/>
    <row r="558" ht="14.25" hidden="1" customHeight="1" x14ac:dyDescent="0.2"/>
    <row r="559" ht="14.25" hidden="1" customHeight="1" x14ac:dyDescent="0.2"/>
    <row r="560" ht="14.25" hidden="1" customHeight="1" x14ac:dyDescent="0.2"/>
    <row r="561" ht="14.25" hidden="1" customHeight="1" x14ac:dyDescent="0.2"/>
    <row r="562" ht="14.25" hidden="1" customHeight="1" x14ac:dyDescent="0.2"/>
    <row r="563" ht="14.25" hidden="1" customHeight="1" x14ac:dyDescent="0.2"/>
    <row r="564" ht="14.25" hidden="1" customHeight="1" x14ac:dyDescent="0.2"/>
    <row r="565" ht="14.25" hidden="1" customHeight="1" x14ac:dyDescent="0.2"/>
    <row r="566" ht="14.25" hidden="1" customHeight="1" x14ac:dyDescent="0.2"/>
    <row r="567" ht="14.25" hidden="1" customHeight="1" x14ac:dyDescent="0.2"/>
    <row r="568" ht="14.25" hidden="1" customHeight="1" x14ac:dyDescent="0.2"/>
    <row r="569" ht="14.25" hidden="1" customHeight="1" x14ac:dyDescent="0.2"/>
    <row r="570" ht="14.25" hidden="1" customHeight="1" x14ac:dyDescent="0.2"/>
    <row r="571" ht="14.25" hidden="1" customHeight="1" x14ac:dyDescent="0.2"/>
    <row r="572" ht="14.25" hidden="1" customHeight="1" x14ac:dyDescent="0.2"/>
    <row r="573" ht="14.25" hidden="1" customHeight="1" x14ac:dyDescent="0.2"/>
    <row r="574" ht="14.25" hidden="1" customHeight="1" x14ac:dyDescent="0.2"/>
    <row r="575" ht="14.25" hidden="1" customHeight="1" x14ac:dyDescent="0.2"/>
    <row r="576" ht="14.25" hidden="1" customHeight="1" x14ac:dyDescent="0.2"/>
    <row r="577" ht="14.25" hidden="1" customHeight="1" x14ac:dyDescent="0.2"/>
    <row r="578" ht="14.25" hidden="1" customHeight="1" x14ac:dyDescent="0.2"/>
    <row r="579" ht="14.25" hidden="1" customHeight="1" x14ac:dyDescent="0.2"/>
    <row r="580" ht="14.25" hidden="1" customHeight="1" x14ac:dyDescent="0.2"/>
    <row r="581" ht="14.25" hidden="1" customHeight="1" x14ac:dyDescent="0.2"/>
    <row r="582" ht="14.25" hidden="1" customHeight="1" x14ac:dyDescent="0.2"/>
    <row r="583" ht="14.25" hidden="1" customHeight="1" x14ac:dyDescent="0.2"/>
    <row r="584" ht="14.25" hidden="1" customHeight="1" x14ac:dyDescent="0.2"/>
    <row r="585" ht="14.25" hidden="1" customHeight="1" x14ac:dyDescent="0.2"/>
    <row r="586" ht="14.25" hidden="1" customHeight="1" x14ac:dyDescent="0.2"/>
    <row r="587" ht="14.25" hidden="1" customHeight="1" x14ac:dyDescent="0.2"/>
    <row r="588" ht="14.25" hidden="1" customHeight="1" x14ac:dyDescent="0.2"/>
    <row r="589" ht="14.25" hidden="1" customHeight="1" x14ac:dyDescent="0.2"/>
    <row r="590" ht="14.25" hidden="1" customHeight="1" x14ac:dyDescent="0.2"/>
    <row r="591" ht="14.25" hidden="1" customHeight="1" x14ac:dyDescent="0.2"/>
    <row r="592" ht="14.25" hidden="1" customHeight="1" x14ac:dyDescent="0.2"/>
    <row r="593" ht="14.25" hidden="1" customHeight="1" x14ac:dyDescent="0.2"/>
    <row r="594" ht="14.25" hidden="1" customHeight="1" x14ac:dyDescent="0.2"/>
    <row r="595" ht="14.25" hidden="1" customHeight="1" x14ac:dyDescent="0.2"/>
    <row r="596" ht="14.25" hidden="1" customHeight="1" x14ac:dyDescent="0.2"/>
    <row r="597" ht="14.25" hidden="1" customHeight="1" x14ac:dyDescent="0.2"/>
    <row r="598" ht="14.25" hidden="1" customHeight="1" x14ac:dyDescent="0.2"/>
    <row r="599" ht="14.25" hidden="1" customHeight="1" x14ac:dyDescent="0.2"/>
    <row r="600" ht="14.25" hidden="1" customHeight="1" x14ac:dyDescent="0.2"/>
    <row r="601" ht="14.25" hidden="1" customHeight="1" x14ac:dyDescent="0.2"/>
    <row r="602" ht="14.25" hidden="1" customHeight="1" x14ac:dyDescent="0.2"/>
    <row r="603" ht="14.25" hidden="1" customHeight="1" x14ac:dyDescent="0.2"/>
    <row r="604" ht="14.25" hidden="1" customHeight="1" x14ac:dyDescent="0.2"/>
    <row r="605" ht="14.25" hidden="1" customHeight="1" x14ac:dyDescent="0.2"/>
    <row r="606" ht="14.25" hidden="1" customHeight="1" x14ac:dyDescent="0.2"/>
    <row r="607" ht="14.25" hidden="1" customHeight="1" x14ac:dyDescent="0.2"/>
    <row r="608" ht="14.25" hidden="1" customHeight="1" x14ac:dyDescent="0.2"/>
    <row r="609" ht="14.25" hidden="1" customHeight="1" x14ac:dyDescent="0.2"/>
    <row r="610" ht="14.25" hidden="1" customHeight="1" x14ac:dyDescent="0.2"/>
    <row r="611" ht="14.25" hidden="1" customHeight="1" x14ac:dyDescent="0.2"/>
    <row r="612" ht="14.25" hidden="1" customHeight="1" x14ac:dyDescent="0.2"/>
    <row r="613" ht="14.25" hidden="1" customHeight="1" x14ac:dyDescent="0.2"/>
    <row r="614" ht="14.25" hidden="1" customHeight="1" x14ac:dyDescent="0.2"/>
    <row r="615" ht="14.25" hidden="1" customHeight="1" x14ac:dyDescent="0.2"/>
    <row r="616" ht="14.25" hidden="1" customHeight="1" x14ac:dyDescent="0.2"/>
    <row r="617" ht="14.25" hidden="1" customHeight="1" x14ac:dyDescent="0.2"/>
    <row r="618" ht="14.25" hidden="1" customHeight="1" x14ac:dyDescent="0.2"/>
    <row r="619" ht="14.25" hidden="1" customHeight="1" x14ac:dyDescent="0.2"/>
    <row r="620" ht="14.25" hidden="1" customHeight="1" x14ac:dyDescent="0.2"/>
    <row r="621" ht="14.25" hidden="1" customHeight="1" x14ac:dyDescent="0.2"/>
    <row r="622" ht="14.25" hidden="1" customHeight="1" x14ac:dyDescent="0.2"/>
    <row r="623" ht="14.25" hidden="1" customHeight="1" x14ac:dyDescent="0.2"/>
    <row r="624" ht="14.25" hidden="1" customHeight="1" x14ac:dyDescent="0.2"/>
    <row r="625" ht="14.25" hidden="1" customHeight="1" x14ac:dyDescent="0.2"/>
    <row r="626" ht="14.25" hidden="1" customHeight="1" x14ac:dyDescent="0.2"/>
    <row r="627" ht="14.25" hidden="1" customHeight="1" x14ac:dyDescent="0.2"/>
    <row r="628" ht="14.25" hidden="1" customHeight="1" x14ac:dyDescent="0.2"/>
    <row r="629" ht="14.25" hidden="1" customHeight="1" x14ac:dyDescent="0.2"/>
    <row r="630" ht="14.25" hidden="1" customHeight="1" x14ac:dyDescent="0.2"/>
    <row r="631" ht="14.25" hidden="1" customHeight="1" x14ac:dyDescent="0.2"/>
    <row r="632" ht="14.25" hidden="1" customHeight="1" x14ac:dyDescent="0.2"/>
    <row r="633" ht="14.25" hidden="1" customHeight="1" x14ac:dyDescent="0.2"/>
    <row r="634" ht="14.25" hidden="1" customHeight="1" x14ac:dyDescent="0.2"/>
    <row r="635" ht="14.25" hidden="1" customHeight="1" x14ac:dyDescent="0.2"/>
    <row r="636" ht="14.25" hidden="1" customHeight="1" x14ac:dyDescent="0.2"/>
    <row r="637" ht="14.25" hidden="1" customHeight="1" x14ac:dyDescent="0.2"/>
    <row r="638" ht="14.25" hidden="1" customHeight="1" x14ac:dyDescent="0.2"/>
    <row r="639" ht="14.25" hidden="1" customHeight="1" x14ac:dyDescent="0.2"/>
    <row r="640" ht="14.25" hidden="1" customHeight="1" x14ac:dyDescent="0.2"/>
    <row r="641" ht="14.25" hidden="1" customHeight="1" x14ac:dyDescent="0.2"/>
    <row r="642" ht="14.25" hidden="1" customHeight="1" x14ac:dyDescent="0.2"/>
    <row r="643" ht="14.25" hidden="1" customHeight="1" x14ac:dyDescent="0.2"/>
    <row r="644" ht="14.25" hidden="1" customHeight="1" x14ac:dyDescent="0.2"/>
    <row r="645" ht="14.25" hidden="1" customHeight="1" x14ac:dyDescent="0.2"/>
    <row r="646" ht="14.25" hidden="1" customHeight="1" x14ac:dyDescent="0.2"/>
    <row r="647" ht="14.25" hidden="1" customHeight="1" x14ac:dyDescent="0.2"/>
    <row r="648" ht="14.25" hidden="1" customHeight="1" x14ac:dyDescent="0.2"/>
    <row r="649" ht="14.25" hidden="1" customHeight="1" x14ac:dyDescent="0.2"/>
    <row r="650" ht="14.25" hidden="1" customHeight="1" x14ac:dyDescent="0.2"/>
    <row r="651" ht="14.25" hidden="1" customHeight="1" x14ac:dyDescent="0.2"/>
    <row r="652" ht="14.25" hidden="1" customHeight="1" x14ac:dyDescent="0.2"/>
    <row r="653" ht="14.25" hidden="1" customHeight="1" x14ac:dyDescent="0.2"/>
    <row r="654" ht="14.25" hidden="1" customHeight="1" x14ac:dyDescent="0.2"/>
    <row r="655" ht="14.25" hidden="1" customHeight="1" x14ac:dyDescent="0.2"/>
    <row r="656" ht="14.25" hidden="1" customHeight="1" x14ac:dyDescent="0.2"/>
    <row r="657" ht="14.25" hidden="1" customHeight="1" x14ac:dyDescent="0.2"/>
    <row r="658" ht="14.25" hidden="1" customHeight="1" x14ac:dyDescent="0.2"/>
    <row r="659" ht="14.25" hidden="1" customHeight="1" x14ac:dyDescent="0.2"/>
    <row r="660" ht="14.25" hidden="1" customHeight="1" x14ac:dyDescent="0.2"/>
    <row r="661" ht="14.25" hidden="1" customHeight="1" x14ac:dyDescent="0.2"/>
    <row r="662" ht="14.25" hidden="1" customHeight="1" x14ac:dyDescent="0.2"/>
    <row r="663" ht="14.25" hidden="1" customHeight="1" x14ac:dyDescent="0.2"/>
    <row r="664" ht="14.25" hidden="1" customHeight="1" x14ac:dyDescent="0.2"/>
    <row r="665" ht="14.25" hidden="1" customHeight="1" x14ac:dyDescent="0.2"/>
    <row r="666" ht="14.25" hidden="1" customHeight="1" x14ac:dyDescent="0.2"/>
    <row r="667" ht="14.25" hidden="1" customHeight="1" x14ac:dyDescent="0.2"/>
    <row r="668" ht="14.25" hidden="1" customHeight="1" x14ac:dyDescent="0.2"/>
    <row r="669" ht="14.25" hidden="1" customHeight="1" x14ac:dyDescent="0.2"/>
    <row r="670" ht="14.25" hidden="1" customHeight="1" x14ac:dyDescent="0.2"/>
    <row r="671" ht="14.25" hidden="1" customHeight="1" x14ac:dyDescent="0.2"/>
    <row r="672" ht="14.25" hidden="1" customHeight="1" x14ac:dyDescent="0.2"/>
    <row r="673" ht="14.25" hidden="1" customHeight="1" x14ac:dyDescent="0.2"/>
    <row r="674" ht="14.25" hidden="1" customHeight="1" x14ac:dyDescent="0.2"/>
    <row r="675" ht="14.25" hidden="1" customHeight="1" x14ac:dyDescent="0.2"/>
    <row r="676" ht="14.25" hidden="1" customHeight="1" x14ac:dyDescent="0.2"/>
    <row r="677" ht="14.25" hidden="1" customHeight="1" x14ac:dyDescent="0.2"/>
    <row r="678" ht="14.25" hidden="1" customHeight="1" x14ac:dyDescent="0.2"/>
    <row r="679" ht="14.25" hidden="1" customHeight="1" x14ac:dyDescent="0.2"/>
    <row r="680" ht="14.25" hidden="1" customHeight="1" x14ac:dyDescent="0.2"/>
    <row r="681" ht="14.25" hidden="1" customHeight="1" x14ac:dyDescent="0.2"/>
    <row r="682" ht="14.25" hidden="1" customHeight="1" x14ac:dyDescent="0.2"/>
    <row r="683" ht="14.25" hidden="1" customHeight="1" x14ac:dyDescent="0.2"/>
    <row r="684" ht="14.25" hidden="1" customHeight="1" x14ac:dyDescent="0.2"/>
    <row r="685" ht="14.25" hidden="1" customHeight="1" x14ac:dyDescent="0.2"/>
    <row r="686" ht="14.25" hidden="1" customHeight="1" x14ac:dyDescent="0.2"/>
    <row r="687" ht="14.25" hidden="1" customHeight="1" x14ac:dyDescent="0.2"/>
    <row r="688" ht="14.25" hidden="1" customHeight="1" x14ac:dyDescent="0.2"/>
    <row r="689" ht="14.25" hidden="1" customHeight="1" x14ac:dyDescent="0.2"/>
    <row r="690" ht="14.25" hidden="1" customHeight="1" x14ac:dyDescent="0.2"/>
    <row r="691" ht="14.25" hidden="1" customHeight="1" x14ac:dyDescent="0.2"/>
    <row r="692" ht="14.25" hidden="1" customHeight="1" x14ac:dyDescent="0.2"/>
    <row r="693" ht="14.25" hidden="1" customHeight="1" x14ac:dyDescent="0.2"/>
    <row r="694" ht="14.25" hidden="1" customHeight="1" x14ac:dyDescent="0.2"/>
    <row r="695" ht="14.25" hidden="1" customHeight="1" x14ac:dyDescent="0.2"/>
    <row r="696" ht="14.25" hidden="1" customHeight="1" x14ac:dyDescent="0.2"/>
    <row r="697" ht="14.25" hidden="1" customHeight="1" x14ac:dyDescent="0.2"/>
    <row r="698" ht="14.25" hidden="1" customHeight="1" x14ac:dyDescent="0.2"/>
    <row r="699" ht="14.25" hidden="1" customHeight="1" x14ac:dyDescent="0.2"/>
    <row r="700" ht="14.25" hidden="1" customHeight="1" x14ac:dyDescent="0.2"/>
    <row r="701" ht="14.25" hidden="1" customHeight="1" x14ac:dyDescent="0.2"/>
    <row r="702" ht="14.25" hidden="1" customHeight="1" x14ac:dyDescent="0.2"/>
    <row r="703" ht="14.25" hidden="1" customHeight="1" x14ac:dyDescent="0.2"/>
    <row r="704" ht="14.25" hidden="1" customHeight="1" x14ac:dyDescent="0.2"/>
    <row r="705" ht="14.25" hidden="1" customHeight="1" x14ac:dyDescent="0.2"/>
    <row r="706" ht="14.25" hidden="1" customHeight="1" x14ac:dyDescent="0.2"/>
    <row r="707" ht="14.25" hidden="1" customHeight="1" x14ac:dyDescent="0.2"/>
    <row r="708" ht="14.25" hidden="1" customHeight="1" x14ac:dyDescent="0.2"/>
    <row r="709" ht="14.25" hidden="1" customHeight="1" x14ac:dyDescent="0.2"/>
    <row r="710" ht="14.25" hidden="1" customHeight="1" x14ac:dyDescent="0.2"/>
    <row r="711" ht="14.25" hidden="1" customHeight="1" x14ac:dyDescent="0.2"/>
    <row r="712" ht="14.25" hidden="1" customHeight="1" x14ac:dyDescent="0.2"/>
    <row r="713" ht="14.25" hidden="1" customHeight="1" x14ac:dyDescent="0.2"/>
    <row r="714" ht="14.25" hidden="1" customHeight="1" x14ac:dyDescent="0.2"/>
    <row r="715" ht="14.25" hidden="1" customHeight="1" x14ac:dyDescent="0.2"/>
    <row r="716" ht="14.25" hidden="1" customHeight="1" x14ac:dyDescent="0.2"/>
    <row r="717" ht="14.25" hidden="1" customHeight="1" x14ac:dyDescent="0.2"/>
    <row r="718" ht="14.25" hidden="1" customHeight="1" x14ac:dyDescent="0.2"/>
    <row r="719" ht="14.25" hidden="1" customHeight="1" x14ac:dyDescent="0.2"/>
    <row r="720" ht="14.25" hidden="1" customHeight="1" x14ac:dyDescent="0.2"/>
    <row r="721" ht="14.25" hidden="1" customHeight="1" x14ac:dyDescent="0.2"/>
    <row r="722" ht="14.25" hidden="1" customHeight="1" x14ac:dyDescent="0.2"/>
    <row r="723" ht="14.25" hidden="1" customHeight="1" x14ac:dyDescent="0.2"/>
    <row r="724" ht="14.25" hidden="1" customHeight="1" x14ac:dyDescent="0.2"/>
    <row r="725" ht="14.25" hidden="1" customHeight="1" x14ac:dyDescent="0.2"/>
    <row r="726" ht="14.25" hidden="1" customHeight="1" x14ac:dyDescent="0.2"/>
    <row r="727" ht="14.25" hidden="1" customHeight="1" x14ac:dyDescent="0.2"/>
    <row r="728" ht="14.25" hidden="1" customHeight="1" x14ac:dyDescent="0.2"/>
    <row r="729" ht="14.25" hidden="1" customHeight="1" x14ac:dyDescent="0.2"/>
    <row r="730" ht="14.25" hidden="1" customHeight="1" x14ac:dyDescent="0.2"/>
    <row r="731" ht="14.25" hidden="1" customHeight="1" x14ac:dyDescent="0.2"/>
    <row r="732" ht="14.25" hidden="1" customHeight="1" x14ac:dyDescent="0.2"/>
    <row r="733" ht="14.25" hidden="1" customHeight="1" x14ac:dyDescent="0.2"/>
    <row r="734" ht="14.25" hidden="1" customHeight="1" x14ac:dyDescent="0.2"/>
    <row r="735" ht="14.25" hidden="1" customHeight="1" x14ac:dyDescent="0.2"/>
    <row r="736" ht="14.25" hidden="1" customHeight="1" x14ac:dyDescent="0.2"/>
    <row r="737" ht="14.25" hidden="1" customHeight="1" x14ac:dyDescent="0.2"/>
    <row r="738" ht="14.25" hidden="1" customHeight="1" x14ac:dyDescent="0.2"/>
    <row r="739" ht="14.25" hidden="1" customHeight="1" x14ac:dyDescent="0.2"/>
    <row r="740" ht="14.25" hidden="1" customHeight="1" x14ac:dyDescent="0.2"/>
    <row r="741" ht="14.25" hidden="1" customHeight="1" x14ac:dyDescent="0.2"/>
    <row r="742" ht="14.25" hidden="1" customHeight="1" x14ac:dyDescent="0.2"/>
    <row r="743" ht="14.25" hidden="1" customHeight="1" x14ac:dyDescent="0.2"/>
    <row r="744" ht="14.25" hidden="1" customHeight="1" x14ac:dyDescent="0.2"/>
    <row r="745" ht="14.25" hidden="1" customHeight="1" x14ac:dyDescent="0.2"/>
    <row r="746" ht="14.25" hidden="1" customHeight="1" x14ac:dyDescent="0.2"/>
    <row r="747" ht="14.25" hidden="1" customHeight="1" x14ac:dyDescent="0.2"/>
    <row r="748" ht="14.25" hidden="1" customHeight="1" x14ac:dyDescent="0.2"/>
    <row r="749" ht="14.25" hidden="1" customHeight="1" x14ac:dyDescent="0.2"/>
    <row r="750" ht="14.25" hidden="1" customHeight="1" x14ac:dyDescent="0.2"/>
    <row r="751" ht="14.25" hidden="1" customHeight="1" x14ac:dyDescent="0.2"/>
    <row r="752" ht="14.25" hidden="1" customHeight="1" x14ac:dyDescent="0.2"/>
    <row r="753" ht="14.25" hidden="1" customHeight="1" x14ac:dyDescent="0.2"/>
    <row r="754" ht="14.25" hidden="1" customHeight="1" x14ac:dyDescent="0.2"/>
    <row r="755" ht="14.25" hidden="1" customHeight="1" x14ac:dyDescent="0.2"/>
    <row r="756" ht="14.25" hidden="1" customHeight="1" x14ac:dyDescent="0.2"/>
    <row r="757" ht="14.25" hidden="1" customHeight="1" x14ac:dyDescent="0.2"/>
    <row r="758" ht="14.25" hidden="1" customHeight="1" x14ac:dyDescent="0.2"/>
    <row r="759" ht="14.25" hidden="1" customHeight="1" x14ac:dyDescent="0.2"/>
    <row r="760" ht="14.25" hidden="1" customHeight="1" x14ac:dyDescent="0.2"/>
    <row r="761" ht="14.25" hidden="1" customHeight="1" x14ac:dyDescent="0.2"/>
    <row r="762" ht="14.25" hidden="1" customHeight="1" x14ac:dyDescent="0.2"/>
    <row r="763" ht="14.25" hidden="1" customHeight="1" x14ac:dyDescent="0.2"/>
    <row r="764" ht="14.25" hidden="1" customHeight="1" x14ac:dyDescent="0.2"/>
    <row r="765" ht="14.25" hidden="1" customHeight="1" x14ac:dyDescent="0.2"/>
    <row r="766" ht="14.25" hidden="1" customHeight="1" x14ac:dyDescent="0.2"/>
    <row r="767" ht="14.25" hidden="1" customHeight="1" x14ac:dyDescent="0.2"/>
    <row r="768" ht="14.25" hidden="1" customHeight="1" x14ac:dyDescent="0.2"/>
    <row r="769" ht="14.25" hidden="1" customHeight="1" x14ac:dyDescent="0.2"/>
    <row r="770" ht="14.25" hidden="1" customHeight="1" x14ac:dyDescent="0.2"/>
    <row r="771" ht="14.25" hidden="1" customHeight="1" x14ac:dyDescent="0.2"/>
    <row r="772" ht="14.25" hidden="1" customHeight="1" x14ac:dyDescent="0.2"/>
    <row r="773" ht="14.25" hidden="1" customHeight="1" x14ac:dyDescent="0.2"/>
    <row r="774" ht="14.25" hidden="1" customHeight="1" x14ac:dyDescent="0.2"/>
    <row r="775" ht="14.25" hidden="1" customHeight="1" x14ac:dyDescent="0.2"/>
    <row r="776" ht="14.25" hidden="1" customHeight="1" x14ac:dyDescent="0.2"/>
    <row r="777" ht="14.25" hidden="1" customHeight="1" x14ac:dyDescent="0.2"/>
    <row r="778" ht="14.25" hidden="1" customHeight="1" x14ac:dyDescent="0.2"/>
    <row r="779" ht="14.25" hidden="1" customHeight="1" x14ac:dyDescent="0.2"/>
    <row r="780" ht="14.25" hidden="1" customHeight="1" x14ac:dyDescent="0.2"/>
    <row r="781" ht="14.25" hidden="1" customHeight="1" x14ac:dyDescent="0.2"/>
    <row r="782" ht="14.25" hidden="1" customHeight="1" x14ac:dyDescent="0.2"/>
    <row r="783" ht="14.25" hidden="1" customHeight="1" x14ac:dyDescent="0.2"/>
    <row r="784" ht="14.25" hidden="1" customHeight="1" x14ac:dyDescent="0.2"/>
    <row r="785" ht="14.25" hidden="1" customHeight="1" x14ac:dyDescent="0.2"/>
    <row r="786" ht="14.25" hidden="1" customHeight="1" x14ac:dyDescent="0.2"/>
    <row r="787" ht="14.25" hidden="1" customHeight="1" x14ac:dyDescent="0.2"/>
    <row r="788" ht="14.25" hidden="1" customHeight="1" x14ac:dyDescent="0.2"/>
    <row r="789" ht="14.25" hidden="1" customHeight="1" x14ac:dyDescent="0.2"/>
    <row r="790" ht="14.25" hidden="1" customHeight="1" x14ac:dyDescent="0.2"/>
    <row r="791" ht="14.25" hidden="1" customHeight="1" x14ac:dyDescent="0.2"/>
    <row r="792" ht="14.25" hidden="1" customHeight="1" x14ac:dyDescent="0.2"/>
    <row r="793" ht="14.25" hidden="1" customHeight="1" x14ac:dyDescent="0.2"/>
    <row r="794" ht="14.25" hidden="1" customHeight="1" x14ac:dyDescent="0.2"/>
    <row r="795" ht="14.25" hidden="1" customHeight="1" x14ac:dyDescent="0.2"/>
    <row r="796" ht="14.25" hidden="1" customHeight="1" x14ac:dyDescent="0.2"/>
    <row r="797" ht="14.25" hidden="1" customHeight="1" x14ac:dyDescent="0.2"/>
    <row r="798" ht="14.25" hidden="1" customHeight="1" x14ac:dyDescent="0.2"/>
    <row r="799" ht="14.25" hidden="1" customHeight="1" x14ac:dyDescent="0.2"/>
    <row r="800" ht="14.25" hidden="1" customHeight="1" x14ac:dyDescent="0.2"/>
    <row r="801" ht="14.25" hidden="1" customHeight="1" x14ac:dyDescent="0.2"/>
    <row r="802" ht="14.25" hidden="1" customHeight="1" x14ac:dyDescent="0.2"/>
    <row r="803" ht="14.25" hidden="1" customHeight="1" x14ac:dyDescent="0.2"/>
    <row r="804" ht="14.25" hidden="1" customHeight="1" x14ac:dyDescent="0.2"/>
    <row r="805" ht="14.25" hidden="1" customHeight="1" x14ac:dyDescent="0.2"/>
    <row r="806" ht="14.25" hidden="1" customHeight="1" x14ac:dyDescent="0.2"/>
    <row r="807" ht="14.25" hidden="1" customHeight="1" x14ac:dyDescent="0.2"/>
    <row r="808" ht="14.25" hidden="1" customHeight="1" x14ac:dyDescent="0.2"/>
    <row r="809" ht="14.25" hidden="1" customHeight="1" x14ac:dyDescent="0.2"/>
    <row r="810" ht="14.25" hidden="1" customHeight="1" x14ac:dyDescent="0.2"/>
    <row r="811" ht="14.25" hidden="1" customHeight="1" x14ac:dyDescent="0.2"/>
    <row r="812" ht="14.25" hidden="1" customHeight="1" x14ac:dyDescent="0.2"/>
    <row r="813" ht="14.25" hidden="1" customHeight="1" x14ac:dyDescent="0.2"/>
    <row r="814" ht="14.25" hidden="1" customHeight="1" x14ac:dyDescent="0.2"/>
    <row r="815" ht="14.25" hidden="1" customHeight="1" x14ac:dyDescent="0.2"/>
    <row r="816" ht="14.25" hidden="1" customHeight="1" x14ac:dyDescent="0.2"/>
    <row r="817" ht="14.25" hidden="1" customHeight="1" x14ac:dyDescent="0.2"/>
    <row r="818" ht="14.25" hidden="1" customHeight="1" x14ac:dyDescent="0.2"/>
    <row r="819" ht="14.25" hidden="1" customHeight="1" x14ac:dyDescent="0.2"/>
    <row r="820" ht="14.25" hidden="1" customHeight="1" x14ac:dyDescent="0.2"/>
    <row r="821" ht="14.25" hidden="1" customHeight="1" x14ac:dyDescent="0.2"/>
    <row r="822" ht="14.25" hidden="1" customHeight="1" x14ac:dyDescent="0.2"/>
    <row r="823" ht="14.25" hidden="1" customHeight="1" x14ac:dyDescent="0.2"/>
    <row r="824" ht="14.25" hidden="1" customHeight="1" x14ac:dyDescent="0.2"/>
    <row r="825" ht="14.25" hidden="1" customHeight="1" x14ac:dyDescent="0.2"/>
    <row r="826" ht="14.25" hidden="1" customHeight="1" x14ac:dyDescent="0.2"/>
    <row r="827" ht="14.25" hidden="1" customHeight="1" x14ac:dyDescent="0.2"/>
    <row r="828" ht="14.25" hidden="1" customHeight="1" x14ac:dyDescent="0.2"/>
    <row r="829" ht="14.25" hidden="1" customHeight="1" x14ac:dyDescent="0.2"/>
    <row r="830" ht="14.25" hidden="1" customHeight="1" x14ac:dyDescent="0.2"/>
    <row r="831" ht="14.25" hidden="1" customHeight="1" x14ac:dyDescent="0.2"/>
    <row r="832" ht="14.25" hidden="1" customHeight="1" x14ac:dyDescent="0.2"/>
    <row r="833" ht="14.25" hidden="1" customHeight="1" x14ac:dyDescent="0.2"/>
    <row r="834" ht="14.25" hidden="1" customHeight="1" x14ac:dyDescent="0.2"/>
    <row r="835" ht="14.25" hidden="1" customHeight="1" x14ac:dyDescent="0.2"/>
    <row r="836" ht="14.25" hidden="1" customHeight="1" x14ac:dyDescent="0.2"/>
    <row r="837" ht="14.25" hidden="1" customHeight="1" x14ac:dyDescent="0.2"/>
    <row r="838" ht="14.25" hidden="1" customHeight="1" x14ac:dyDescent="0.2"/>
    <row r="839" ht="14.25" hidden="1" customHeight="1" x14ac:dyDescent="0.2"/>
    <row r="840" ht="14.25" hidden="1" customHeight="1" x14ac:dyDescent="0.2"/>
    <row r="841" ht="14.25" hidden="1" customHeight="1" x14ac:dyDescent="0.2"/>
    <row r="842" ht="14.25" hidden="1" customHeight="1" x14ac:dyDescent="0.2"/>
    <row r="843" ht="14.25" hidden="1" customHeight="1" x14ac:dyDescent="0.2"/>
    <row r="844" ht="14.25" hidden="1" customHeight="1" x14ac:dyDescent="0.2"/>
    <row r="845" ht="14.25" hidden="1" customHeight="1" x14ac:dyDescent="0.2"/>
    <row r="846" ht="14.25" hidden="1" customHeight="1" x14ac:dyDescent="0.2"/>
    <row r="847" ht="14.25" hidden="1" customHeight="1" x14ac:dyDescent="0.2"/>
    <row r="848" ht="14.25" hidden="1" customHeight="1" x14ac:dyDescent="0.2"/>
    <row r="849" ht="14.25" hidden="1" customHeight="1" x14ac:dyDescent="0.2"/>
    <row r="850" ht="14.25" hidden="1" customHeight="1" x14ac:dyDescent="0.2"/>
    <row r="851" ht="14.25" hidden="1" customHeight="1" x14ac:dyDescent="0.2"/>
    <row r="852" ht="14.25" hidden="1" customHeight="1" x14ac:dyDescent="0.2"/>
    <row r="853" ht="14.25" hidden="1" customHeight="1" x14ac:dyDescent="0.2"/>
    <row r="854" ht="14.25" hidden="1" customHeight="1" x14ac:dyDescent="0.2"/>
    <row r="855" ht="14.25" hidden="1" customHeight="1" x14ac:dyDescent="0.2"/>
    <row r="856" ht="14.25" hidden="1" customHeight="1" x14ac:dyDescent="0.2"/>
    <row r="857" ht="14.25" hidden="1" customHeight="1" x14ac:dyDescent="0.2"/>
    <row r="858" ht="14.25" hidden="1" customHeight="1" x14ac:dyDescent="0.2"/>
    <row r="859" ht="14.25" hidden="1" customHeight="1" x14ac:dyDescent="0.2"/>
    <row r="860" ht="14.25" hidden="1" customHeight="1" x14ac:dyDescent="0.2"/>
    <row r="861" ht="14.25" hidden="1" customHeight="1" x14ac:dyDescent="0.2"/>
    <row r="862" ht="14.25" hidden="1" customHeight="1" x14ac:dyDescent="0.2"/>
    <row r="863" ht="14.25" hidden="1" customHeight="1" x14ac:dyDescent="0.2"/>
    <row r="864" ht="14.25" hidden="1" customHeight="1" x14ac:dyDescent="0.2"/>
    <row r="865" ht="14.25" hidden="1" customHeight="1" x14ac:dyDescent="0.2"/>
    <row r="866" ht="14.25" hidden="1" customHeight="1" x14ac:dyDescent="0.2"/>
    <row r="867" ht="14.25" hidden="1" customHeight="1" x14ac:dyDescent="0.2"/>
    <row r="868" ht="14.25" hidden="1" customHeight="1" x14ac:dyDescent="0.2"/>
    <row r="869" ht="14.25" hidden="1" customHeight="1" x14ac:dyDescent="0.2"/>
    <row r="870" ht="14.25" hidden="1" customHeight="1" x14ac:dyDescent="0.2"/>
    <row r="871" ht="14.25" hidden="1" customHeight="1" x14ac:dyDescent="0.2"/>
    <row r="872" ht="14.25" hidden="1" customHeight="1" x14ac:dyDescent="0.2"/>
    <row r="873" ht="14.25" hidden="1" customHeight="1" x14ac:dyDescent="0.2"/>
    <row r="874" ht="14.25" hidden="1" customHeight="1" x14ac:dyDescent="0.2"/>
    <row r="875" ht="14.25" hidden="1" customHeight="1" x14ac:dyDescent="0.2"/>
    <row r="876" ht="14.25" hidden="1" customHeight="1" x14ac:dyDescent="0.2"/>
    <row r="877" ht="14.25" hidden="1" customHeight="1" x14ac:dyDescent="0.2"/>
    <row r="878" ht="14.25" hidden="1" customHeight="1" x14ac:dyDescent="0.2"/>
    <row r="879" ht="14.25" hidden="1" customHeight="1" x14ac:dyDescent="0.2"/>
    <row r="880" ht="14.25" hidden="1" customHeight="1" x14ac:dyDescent="0.2"/>
    <row r="881" ht="14.25" hidden="1" customHeight="1" x14ac:dyDescent="0.2"/>
    <row r="882" ht="14.25" hidden="1" customHeight="1" x14ac:dyDescent="0.2"/>
    <row r="883" ht="14.25" hidden="1" customHeight="1" x14ac:dyDescent="0.2"/>
    <row r="884" ht="14.25" hidden="1" customHeight="1" x14ac:dyDescent="0.2"/>
    <row r="885" ht="14.25" hidden="1" customHeight="1" x14ac:dyDescent="0.2"/>
    <row r="886" ht="14.25" hidden="1" customHeight="1" x14ac:dyDescent="0.2"/>
    <row r="887" ht="14.25" hidden="1" customHeight="1" x14ac:dyDescent="0.2"/>
    <row r="888" ht="14.25" hidden="1" customHeight="1" x14ac:dyDescent="0.2"/>
    <row r="889" ht="14.25" hidden="1" customHeight="1" x14ac:dyDescent="0.2"/>
    <row r="890" ht="14.25" hidden="1" customHeight="1" x14ac:dyDescent="0.2"/>
    <row r="891" ht="14.25" hidden="1" customHeight="1" x14ac:dyDescent="0.2"/>
    <row r="892" ht="14.25" hidden="1" customHeight="1" x14ac:dyDescent="0.2"/>
    <row r="893" ht="14.25" hidden="1" customHeight="1" x14ac:dyDescent="0.2"/>
    <row r="894" ht="14.25" hidden="1" customHeight="1" x14ac:dyDescent="0.2"/>
    <row r="895" ht="14.25" hidden="1" customHeight="1" x14ac:dyDescent="0.2"/>
    <row r="896" ht="14.25" hidden="1" customHeight="1" x14ac:dyDescent="0.2"/>
    <row r="897" ht="14.25" hidden="1" customHeight="1" x14ac:dyDescent="0.2"/>
    <row r="898" ht="14.25" hidden="1" customHeight="1" x14ac:dyDescent="0.2"/>
    <row r="899" ht="14.25" hidden="1" customHeight="1" x14ac:dyDescent="0.2"/>
    <row r="900" ht="14.25" hidden="1" customHeight="1" x14ac:dyDescent="0.2"/>
    <row r="901" ht="14.25" hidden="1" customHeight="1" x14ac:dyDescent="0.2"/>
    <row r="902" ht="14.25" hidden="1" customHeight="1" x14ac:dyDescent="0.2"/>
    <row r="903" ht="14.25" hidden="1" customHeight="1" x14ac:dyDescent="0.2"/>
    <row r="904" ht="14.25" hidden="1" customHeight="1" x14ac:dyDescent="0.2"/>
    <row r="905" ht="14.25" hidden="1" customHeight="1" x14ac:dyDescent="0.2"/>
    <row r="906" ht="14.25" hidden="1" customHeight="1" x14ac:dyDescent="0.2"/>
    <row r="907" ht="14.25" hidden="1" customHeight="1" x14ac:dyDescent="0.2"/>
    <row r="908" ht="14.25" hidden="1" customHeight="1" x14ac:dyDescent="0.2"/>
    <row r="909" ht="14.25" hidden="1" customHeight="1" x14ac:dyDescent="0.2"/>
    <row r="910" ht="14.25" hidden="1" customHeight="1" x14ac:dyDescent="0.2"/>
    <row r="911" ht="14.25" hidden="1" customHeight="1" x14ac:dyDescent="0.2"/>
    <row r="912" ht="14.25" hidden="1" customHeight="1" x14ac:dyDescent="0.2"/>
    <row r="913" ht="14.25" hidden="1" customHeight="1" x14ac:dyDescent="0.2"/>
    <row r="914" ht="14.25" hidden="1" customHeight="1" x14ac:dyDescent="0.2"/>
    <row r="915" ht="14.25" hidden="1" customHeight="1" x14ac:dyDescent="0.2"/>
    <row r="916" ht="14.25" hidden="1" customHeight="1" x14ac:dyDescent="0.2"/>
    <row r="917" ht="14.25" hidden="1" customHeight="1" x14ac:dyDescent="0.2"/>
    <row r="918" ht="14.25" hidden="1" customHeight="1" x14ac:dyDescent="0.2"/>
    <row r="919" ht="14.25" hidden="1" customHeight="1" x14ac:dyDescent="0.2"/>
    <row r="920" ht="14.25" hidden="1" customHeight="1" x14ac:dyDescent="0.2"/>
    <row r="921" ht="14.25" hidden="1" customHeight="1" x14ac:dyDescent="0.2"/>
    <row r="922" ht="14.25" hidden="1" customHeight="1" x14ac:dyDescent="0.2"/>
    <row r="923" ht="14.25" hidden="1" customHeight="1" x14ac:dyDescent="0.2"/>
    <row r="924" ht="14.25" hidden="1" customHeight="1" x14ac:dyDescent="0.2"/>
    <row r="925" ht="14.25" hidden="1" customHeight="1" x14ac:dyDescent="0.2"/>
    <row r="926" ht="14.25" hidden="1" customHeight="1" x14ac:dyDescent="0.2"/>
    <row r="927" ht="14.25" hidden="1" customHeight="1" x14ac:dyDescent="0.2"/>
    <row r="928" ht="14.25" hidden="1" customHeight="1" x14ac:dyDescent="0.2"/>
    <row r="929" ht="14.25" hidden="1" customHeight="1" x14ac:dyDescent="0.2"/>
    <row r="930" ht="14.25" hidden="1" customHeight="1" x14ac:dyDescent="0.2"/>
    <row r="931" ht="14.25" hidden="1" customHeight="1" x14ac:dyDescent="0.2"/>
    <row r="932" ht="14.25" hidden="1" customHeight="1" x14ac:dyDescent="0.2"/>
    <row r="933" ht="14.25" hidden="1" customHeight="1" x14ac:dyDescent="0.2"/>
    <row r="934" ht="14.25" hidden="1" customHeight="1" x14ac:dyDescent="0.2"/>
    <row r="935" ht="14.25" hidden="1" customHeight="1" x14ac:dyDescent="0.2"/>
    <row r="936" ht="14.25" hidden="1" customHeight="1" x14ac:dyDescent="0.2"/>
    <row r="937" ht="14.25" hidden="1" customHeight="1" x14ac:dyDescent="0.2"/>
    <row r="938" ht="14.25" hidden="1" customHeight="1" x14ac:dyDescent="0.2"/>
    <row r="939" ht="14.25" hidden="1" customHeight="1" x14ac:dyDescent="0.2"/>
    <row r="940" ht="14.25" hidden="1" customHeight="1" x14ac:dyDescent="0.2"/>
    <row r="941" ht="14.25" hidden="1" customHeight="1" x14ac:dyDescent="0.2"/>
    <row r="942" ht="14.25" hidden="1" customHeight="1" x14ac:dyDescent="0.2"/>
    <row r="943" ht="14.25" hidden="1" customHeight="1" x14ac:dyDescent="0.2"/>
    <row r="944" ht="14.25" hidden="1" customHeight="1" x14ac:dyDescent="0.2"/>
    <row r="945" ht="14.25" hidden="1" customHeight="1" x14ac:dyDescent="0.2"/>
    <row r="946" ht="14.25" hidden="1" customHeight="1" x14ac:dyDescent="0.2"/>
    <row r="947" ht="14.25" hidden="1" customHeight="1" x14ac:dyDescent="0.2"/>
    <row r="948" ht="14.25" hidden="1" customHeight="1" x14ac:dyDescent="0.2"/>
    <row r="949" ht="14.25" hidden="1" customHeight="1" x14ac:dyDescent="0.2"/>
    <row r="950" ht="14.25" hidden="1" customHeight="1" x14ac:dyDescent="0.2"/>
    <row r="951" ht="14.25" hidden="1" customHeight="1" x14ac:dyDescent="0.2"/>
    <row r="952" ht="14.25" hidden="1" customHeight="1" x14ac:dyDescent="0.2"/>
    <row r="953" ht="14.25" hidden="1" customHeight="1" x14ac:dyDescent="0.2"/>
    <row r="954" ht="14.25" hidden="1" customHeight="1" x14ac:dyDescent="0.2"/>
    <row r="955" ht="14.25" hidden="1" customHeight="1" x14ac:dyDescent="0.2"/>
    <row r="956" ht="14.25" hidden="1" customHeight="1" x14ac:dyDescent="0.2"/>
    <row r="957" ht="14.25" hidden="1" customHeight="1" x14ac:dyDescent="0.2"/>
    <row r="958" ht="14.25" hidden="1" customHeight="1" x14ac:dyDescent="0.2"/>
    <row r="959" ht="14.25" hidden="1" customHeight="1" x14ac:dyDescent="0.2"/>
    <row r="960" ht="14.25" hidden="1" customHeight="1" x14ac:dyDescent="0.2"/>
    <row r="961" ht="14.25" hidden="1" customHeight="1" x14ac:dyDescent="0.2"/>
    <row r="962" ht="14.25" hidden="1" customHeight="1" x14ac:dyDescent="0.2"/>
    <row r="963" ht="14.25" hidden="1" customHeight="1" x14ac:dyDescent="0.2"/>
    <row r="964" ht="14.25" hidden="1" customHeight="1" x14ac:dyDescent="0.2"/>
    <row r="965" ht="14.25" hidden="1" customHeight="1" x14ac:dyDescent="0.2"/>
    <row r="966" ht="14.25" hidden="1" customHeight="1" x14ac:dyDescent="0.2"/>
    <row r="967" ht="14.25" hidden="1" customHeight="1" x14ac:dyDescent="0.2"/>
    <row r="968" ht="14.25" hidden="1" customHeight="1" x14ac:dyDescent="0.2"/>
    <row r="969" ht="14.25" hidden="1" customHeight="1" x14ac:dyDescent="0.2"/>
    <row r="970" ht="14.25" hidden="1" customHeight="1" x14ac:dyDescent="0.2"/>
    <row r="971" ht="14.25" hidden="1" customHeight="1" x14ac:dyDescent="0.2"/>
    <row r="972" ht="14.25" hidden="1" customHeight="1" x14ac:dyDescent="0.2"/>
    <row r="973" ht="14.25" hidden="1" customHeight="1" x14ac:dyDescent="0.2"/>
    <row r="974" ht="14.25" hidden="1" customHeight="1" x14ac:dyDescent="0.2"/>
    <row r="975" ht="14.25" hidden="1" customHeight="1" x14ac:dyDescent="0.2"/>
    <row r="976" ht="14.25" hidden="1" customHeight="1" x14ac:dyDescent="0.2"/>
    <row r="977" ht="14.25" hidden="1" customHeight="1" x14ac:dyDescent="0.2"/>
    <row r="978" ht="14.25" hidden="1" customHeight="1" x14ac:dyDescent="0.2"/>
    <row r="979" ht="14.25" hidden="1" customHeight="1" x14ac:dyDescent="0.2"/>
    <row r="980" ht="14.25" hidden="1" customHeight="1" x14ac:dyDescent="0.2"/>
    <row r="981" ht="14.25" hidden="1" customHeight="1" x14ac:dyDescent="0.2"/>
    <row r="982" ht="14.25" hidden="1" customHeight="1" x14ac:dyDescent="0.2"/>
    <row r="983" ht="14.25" hidden="1" customHeight="1" x14ac:dyDescent="0.2"/>
    <row r="984" ht="14.25" hidden="1" customHeight="1" x14ac:dyDescent="0.2"/>
    <row r="985" ht="14.25" hidden="1" customHeight="1" x14ac:dyDescent="0.2"/>
    <row r="986" ht="14.25" hidden="1" customHeight="1" x14ac:dyDescent="0.2"/>
    <row r="987" ht="14.25" hidden="1" customHeight="1" x14ac:dyDescent="0.2"/>
    <row r="988" ht="14.25" hidden="1" customHeight="1" x14ac:dyDescent="0.2"/>
    <row r="989" ht="14.25" hidden="1" customHeight="1" x14ac:dyDescent="0.2"/>
    <row r="990" ht="14.25" hidden="1" customHeight="1" x14ac:dyDescent="0.2"/>
    <row r="991" ht="14.25" hidden="1" customHeight="1" x14ac:dyDescent="0.2"/>
    <row r="992" ht="14.25" hidden="1" customHeight="1" x14ac:dyDescent="0.2"/>
    <row r="993" ht="14.25" hidden="1" customHeight="1" x14ac:dyDescent="0.2"/>
    <row r="994" ht="14.25" hidden="1" customHeight="1" x14ac:dyDescent="0.2"/>
    <row r="995" ht="14.25" hidden="1" customHeight="1" x14ac:dyDescent="0.2"/>
    <row r="996" ht="14.25" hidden="1" customHeight="1" x14ac:dyDescent="0.2"/>
    <row r="997" ht="14.25" hidden="1" customHeight="1" x14ac:dyDescent="0.2"/>
    <row r="998" ht="14.25" hidden="1" customHeight="1" x14ac:dyDescent="0.2"/>
    <row r="999" ht="14.25" hidden="1" customHeight="1" x14ac:dyDescent="0.2"/>
    <row r="1000" ht="14.25" hidden="1" customHeight="1" x14ac:dyDescent="0.2"/>
    <row r="1001" ht="14.25" hidden="1" customHeight="1" x14ac:dyDescent="0.2"/>
    <row r="1002" ht="14.25" hidden="1" customHeight="1" x14ac:dyDescent="0.2"/>
    <row r="1003" ht="14.25" hidden="1" customHeight="1" x14ac:dyDescent="0.2"/>
    <row r="1004" ht="14.25" hidden="1" customHeight="1" x14ac:dyDescent="0.2"/>
    <row r="1005" ht="14.25" hidden="1" customHeight="1" x14ac:dyDescent="0.2"/>
    <row r="1006" ht="14.25" hidden="1" customHeight="1" x14ac:dyDescent="0.2"/>
    <row r="1007" ht="14.25" hidden="1" customHeight="1" x14ac:dyDescent="0.2"/>
    <row r="1008" ht="14.25" hidden="1" customHeight="1" x14ac:dyDescent="0.2"/>
    <row r="1009" ht="14.25" hidden="1" customHeight="1" x14ac:dyDescent="0.2"/>
    <row r="1010" ht="14.25" hidden="1" customHeight="1" x14ac:dyDescent="0.2"/>
    <row r="1011" ht="14.25" hidden="1" customHeight="1" x14ac:dyDescent="0.2"/>
    <row r="1012" ht="14.25" hidden="1" customHeight="1" x14ac:dyDescent="0.2"/>
    <row r="1013" ht="14.25" hidden="1" customHeight="1" x14ac:dyDescent="0.2"/>
    <row r="1014" ht="14.25" hidden="1" customHeight="1" x14ac:dyDescent="0.2"/>
    <row r="1015" ht="14.25" hidden="1" customHeight="1" x14ac:dyDescent="0.2"/>
    <row r="1016" ht="14.25" hidden="1" customHeight="1" x14ac:dyDescent="0.2"/>
    <row r="1017" ht="14.25" hidden="1" customHeight="1" x14ac:dyDescent="0.2"/>
    <row r="1018" ht="14.25" hidden="1" customHeight="1" x14ac:dyDescent="0.2"/>
    <row r="1019" ht="14.25" hidden="1" customHeight="1" x14ac:dyDescent="0.2"/>
    <row r="1020" ht="14.25" hidden="1" customHeight="1" x14ac:dyDescent="0.2"/>
    <row r="1021" ht="14.25" hidden="1" customHeight="1" x14ac:dyDescent="0.2"/>
    <row r="1022" ht="14.25" hidden="1" customHeight="1" x14ac:dyDescent="0.2"/>
    <row r="1023" ht="14.25" hidden="1" customHeight="1" x14ac:dyDescent="0.2"/>
    <row r="1024" ht="14.25" hidden="1" customHeight="1" x14ac:dyDescent="0.2"/>
    <row r="1025" ht="14.25" hidden="1" customHeight="1" x14ac:dyDescent="0.2"/>
    <row r="1026" ht="14.25" hidden="1" customHeight="1" x14ac:dyDescent="0.2"/>
    <row r="1027" ht="14.25" hidden="1" customHeight="1" x14ac:dyDescent="0.2"/>
    <row r="1028" ht="14.25" hidden="1" customHeight="1" x14ac:dyDescent="0.2"/>
    <row r="1029" ht="14.25" hidden="1" customHeight="1" x14ac:dyDescent="0.2"/>
    <row r="1030" ht="14.25" hidden="1" customHeight="1" x14ac:dyDescent="0.2"/>
    <row r="1031" ht="14.25" hidden="1" customHeight="1" x14ac:dyDescent="0.2"/>
    <row r="1032" ht="14.25" hidden="1" customHeight="1" x14ac:dyDescent="0.2"/>
    <row r="1033" ht="14.25" hidden="1" customHeight="1" x14ac:dyDescent="0.2"/>
    <row r="1034" ht="14.25" hidden="1" customHeight="1" x14ac:dyDescent="0.2"/>
    <row r="1035" ht="14.25" hidden="1" customHeight="1" x14ac:dyDescent="0.2"/>
    <row r="1036" ht="14.25" hidden="1" customHeight="1" x14ac:dyDescent="0.2"/>
    <row r="1037" ht="14.25" hidden="1" customHeight="1" x14ac:dyDescent="0.2"/>
    <row r="1038" ht="14.25" hidden="1" customHeight="1" x14ac:dyDescent="0.2"/>
    <row r="1039" ht="14.25" hidden="1" customHeight="1" x14ac:dyDescent="0.2"/>
    <row r="1040" ht="14.25" hidden="1" customHeight="1" x14ac:dyDescent="0.2"/>
    <row r="1041" ht="14.25" hidden="1" customHeight="1" x14ac:dyDescent="0.2"/>
    <row r="1042" ht="14.25" hidden="1" customHeight="1" x14ac:dyDescent="0.2"/>
    <row r="1043" ht="14.25" hidden="1" customHeight="1" x14ac:dyDescent="0.2"/>
    <row r="1044" ht="14.25" hidden="1" customHeight="1" x14ac:dyDescent="0.2"/>
    <row r="1045" ht="14.25" hidden="1" customHeight="1" x14ac:dyDescent="0.2"/>
    <row r="1046" ht="14.25" hidden="1" customHeight="1" x14ac:dyDescent="0.2"/>
    <row r="1047" ht="14.25" hidden="1" customHeight="1" x14ac:dyDescent="0.2"/>
    <row r="1048" ht="14.25" hidden="1" customHeight="1" x14ac:dyDescent="0.2"/>
    <row r="1049" ht="14.25" hidden="1" customHeight="1" x14ac:dyDescent="0.2"/>
    <row r="1050" ht="14.25" hidden="1" customHeight="1" x14ac:dyDescent="0.2"/>
    <row r="1051" ht="14.25" hidden="1" customHeight="1" x14ac:dyDescent="0.2"/>
    <row r="1052" ht="14.25" hidden="1" customHeight="1" x14ac:dyDescent="0.2"/>
    <row r="1053" ht="14.25" hidden="1" customHeight="1" x14ac:dyDescent="0.2"/>
    <row r="1054" ht="14.25" hidden="1" customHeight="1" x14ac:dyDescent="0.2"/>
    <row r="1055" ht="14.25" hidden="1" customHeight="1" x14ac:dyDescent="0.2"/>
    <row r="1056" ht="14.25" hidden="1" customHeight="1" x14ac:dyDescent="0.2"/>
    <row r="1057" ht="14.25" hidden="1" customHeight="1" x14ac:dyDescent="0.2"/>
    <row r="1058" ht="14.25" hidden="1" customHeight="1" x14ac:dyDescent="0.2"/>
    <row r="1059" ht="14.25" hidden="1" customHeight="1" x14ac:dyDescent="0.2"/>
    <row r="1060" ht="14.25" hidden="1" customHeight="1" x14ac:dyDescent="0.2"/>
    <row r="1061" ht="14.25" hidden="1" customHeight="1" x14ac:dyDescent="0.2"/>
    <row r="1062" ht="14.25" hidden="1" customHeight="1" x14ac:dyDescent="0.2"/>
    <row r="1063" ht="14.25" hidden="1" customHeight="1" x14ac:dyDescent="0.2"/>
    <row r="1064" ht="14.25" hidden="1" customHeight="1" x14ac:dyDescent="0.2"/>
    <row r="1065" ht="14.25" hidden="1" customHeight="1" x14ac:dyDescent="0.2"/>
    <row r="1066" ht="14.25" hidden="1" customHeight="1" x14ac:dyDescent="0.2"/>
    <row r="1067" ht="14.25" hidden="1" customHeight="1" x14ac:dyDescent="0.2"/>
    <row r="1068" ht="14.25" hidden="1" customHeight="1" x14ac:dyDescent="0.2"/>
    <row r="1069" ht="14.25" hidden="1" customHeight="1" x14ac:dyDescent="0.2"/>
    <row r="1070" ht="14.25" hidden="1" customHeight="1" x14ac:dyDescent="0.2"/>
    <row r="1071" ht="14.25" hidden="1" customHeight="1" x14ac:dyDescent="0.2"/>
    <row r="1072" ht="14.25" hidden="1" customHeight="1" x14ac:dyDescent="0.2"/>
    <row r="1073" ht="14.25" hidden="1" customHeight="1" x14ac:dyDescent="0.2"/>
    <row r="1074" ht="14.25" hidden="1" customHeight="1" x14ac:dyDescent="0.2"/>
    <row r="1075" ht="14.25" hidden="1" customHeight="1" x14ac:dyDescent="0.2"/>
    <row r="1076" ht="14.25" hidden="1" customHeight="1" x14ac:dyDescent="0.2"/>
    <row r="1077" ht="14.25" hidden="1" customHeight="1" x14ac:dyDescent="0.2"/>
    <row r="1078" ht="14.25" hidden="1" customHeight="1" x14ac:dyDescent="0.2"/>
    <row r="1079" ht="14.25" hidden="1" customHeight="1" x14ac:dyDescent="0.2"/>
    <row r="1080" ht="14.25" hidden="1" customHeight="1" x14ac:dyDescent="0.2"/>
    <row r="1081" ht="14.25" hidden="1" customHeight="1" x14ac:dyDescent="0.2"/>
    <row r="1082" ht="14.25" hidden="1" customHeight="1" x14ac:dyDescent="0.2"/>
    <row r="1083" ht="14.25" hidden="1" customHeight="1" x14ac:dyDescent="0.2"/>
    <row r="1084" ht="14.25" hidden="1" customHeight="1" x14ac:dyDescent="0.2"/>
    <row r="1085" ht="14.25" hidden="1" customHeight="1" x14ac:dyDescent="0.2"/>
    <row r="1086" ht="14.25" hidden="1" customHeight="1" x14ac:dyDescent="0.2"/>
    <row r="1087" ht="14.25" hidden="1" customHeight="1" x14ac:dyDescent="0.2"/>
    <row r="1088" ht="14.25" hidden="1" customHeight="1" x14ac:dyDescent="0.2"/>
    <row r="1089" ht="14.25" hidden="1" customHeight="1" x14ac:dyDescent="0.2"/>
    <row r="1090" ht="14.25" hidden="1" customHeight="1" x14ac:dyDescent="0.2"/>
    <row r="1091" ht="14.25" hidden="1" customHeight="1" x14ac:dyDescent="0.2"/>
    <row r="1092" ht="14.25" hidden="1" customHeight="1" x14ac:dyDescent="0.2"/>
    <row r="1093" ht="14.25" hidden="1" customHeight="1" x14ac:dyDescent="0.2"/>
    <row r="1094" ht="14.25" hidden="1" customHeight="1" x14ac:dyDescent="0.2"/>
    <row r="1095" ht="14.25" hidden="1" customHeight="1" x14ac:dyDescent="0.2"/>
    <row r="1096" ht="14.25" hidden="1" customHeight="1" x14ac:dyDescent="0.2"/>
    <row r="1097" ht="14.25" hidden="1" customHeight="1" x14ac:dyDescent="0.2"/>
    <row r="1098" ht="14.25" hidden="1" customHeight="1" x14ac:dyDescent="0.2"/>
    <row r="1099" ht="14.25" hidden="1" customHeight="1" x14ac:dyDescent="0.2"/>
    <row r="1100" ht="14.25" hidden="1" customHeight="1" x14ac:dyDescent="0.2"/>
    <row r="1101" ht="14.25" hidden="1" customHeight="1" x14ac:dyDescent="0.2"/>
    <row r="1102" ht="14.25" hidden="1" customHeight="1" x14ac:dyDescent="0.2"/>
    <row r="1103" ht="14.25" hidden="1" customHeight="1" x14ac:dyDescent="0.2"/>
    <row r="1104" ht="14.25" hidden="1" customHeight="1" x14ac:dyDescent="0.2"/>
    <row r="1105" ht="14.25" hidden="1" customHeight="1" x14ac:dyDescent="0.2"/>
    <row r="1106" ht="14.25" hidden="1" customHeight="1" x14ac:dyDescent="0.2"/>
    <row r="1107" ht="14.25" hidden="1" customHeight="1" x14ac:dyDescent="0.2"/>
    <row r="1108" ht="14.25" hidden="1" customHeight="1" x14ac:dyDescent="0.2"/>
    <row r="1109" ht="14.25" hidden="1" customHeight="1" x14ac:dyDescent="0.2"/>
    <row r="1110" ht="14.25" hidden="1" customHeight="1" x14ac:dyDescent="0.2"/>
    <row r="1111" ht="14.25" hidden="1" customHeight="1" x14ac:dyDescent="0.2"/>
    <row r="1112" ht="14.25" hidden="1" customHeight="1" x14ac:dyDescent="0.2"/>
    <row r="1113" ht="14.25" hidden="1" customHeight="1" x14ac:dyDescent="0.2"/>
    <row r="1114" ht="14.25" hidden="1" customHeight="1" x14ac:dyDescent="0.2"/>
    <row r="1115" ht="14.25" hidden="1" customHeight="1" x14ac:dyDescent="0.2"/>
    <row r="1116" ht="14.25" hidden="1" customHeight="1" x14ac:dyDescent="0.2"/>
    <row r="1117" ht="14.25" hidden="1" customHeight="1" x14ac:dyDescent="0.2"/>
    <row r="1118" ht="14.25" hidden="1" customHeight="1" x14ac:dyDescent="0.2"/>
    <row r="1119" ht="14.25" hidden="1" customHeight="1" x14ac:dyDescent="0.2"/>
    <row r="1120" ht="14.25" hidden="1" customHeight="1" x14ac:dyDescent="0.2"/>
    <row r="1121" ht="14.25" hidden="1" customHeight="1" x14ac:dyDescent="0.2"/>
    <row r="1122" ht="14.25" hidden="1" customHeight="1" x14ac:dyDescent="0.2"/>
    <row r="1123" ht="14.25" hidden="1" customHeight="1" x14ac:dyDescent="0.2"/>
    <row r="1124" ht="14.25" hidden="1" customHeight="1" x14ac:dyDescent="0.2"/>
    <row r="1125" ht="14.25" hidden="1" customHeight="1" x14ac:dyDescent="0.2"/>
    <row r="1126" ht="14.25" hidden="1" customHeight="1" x14ac:dyDescent="0.2"/>
    <row r="1127" ht="14.25" hidden="1" customHeight="1" x14ac:dyDescent="0.2"/>
    <row r="1128" ht="14.25" hidden="1" customHeight="1" x14ac:dyDescent="0.2"/>
    <row r="1129" ht="14.25" hidden="1" customHeight="1" x14ac:dyDescent="0.2"/>
    <row r="1130" ht="14.25" hidden="1" customHeight="1" x14ac:dyDescent="0.2"/>
    <row r="1131" ht="14.25" hidden="1" customHeight="1" x14ac:dyDescent="0.2"/>
    <row r="1132" ht="14.25" hidden="1" customHeight="1" x14ac:dyDescent="0.2"/>
    <row r="1133" ht="14.25" hidden="1" customHeight="1" x14ac:dyDescent="0.2"/>
    <row r="1134" ht="14.25" hidden="1" customHeight="1" x14ac:dyDescent="0.2"/>
    <row r="1135" ht="14.25" hidden="1" customHeight="1" x14ac:dyDescent="0.2"/>
    <row r="1136" ht="14.25" hidden="1" customHeight="1" x14ac:dyDescent="0.2"/>
    <row r="1137" ht="14.25" hidden="1" customHeight="1" x14ac:dyDescent="0.2"/>
    <row r="1138" ht="14.25" hidden="1" customHeight="1" x14ac:dyDescent="0.2"/>
    <row r="1139" ht="14.25" hidden="1" customHeight="1" x14ac:dyDescent="0.2"/>
    <row r="1140" ht="14.25" hidden="1" customHeight="1" x14ac:dyDescent="0.2"/>
    <row r="1141" ht="14.25" hidden="1" customHeight="1" x14ac:dyDescent="0.2"/>
    <row r="1142" ht="14.25" hidden="1" customHeight="1" x14ac:dyDescent="0.2"/>
    <row r="1143" ht="14.25" hidden="1" customHeight="1" x14ac:dyDescent="0.2"/>
    <row r="1144" ht="14.25" hidden="1" customHeight="1" x14ac:dyDescent="0.2"/>
    <row r="1145" ht="14.25" hidden="1" customHeight="1" x14ac:dyDescent="0.2"/>
    <row r="1146" ht="14.25" hidden="1" customHeight="1" x14ac:dyDescent="0.2"/>
    <row r="1147" ht="14.25" hidden="1" customHeight="1" x14ac:dyDescent="0.2"/>
    <row r="1148" ht="14.25" hidden="1" customHeight="1" x14ac:dyDescent="0.2"/>
    <row r="1149" ht="14.25" hidden="1" customHeight="1" x14ac:dyDescent="0.2"/>
    <row r="1150" ht="14.25" hidden="1" customHeight="1" x14ac:dyDescent="0.2"/>
    <row r="1151" ht="14.25" hidden="1" customHeight="1" x14ac:dyDescent="0.2"/>
    <row r="1152" ht="14.25" hidden="1" customHeight="1" x14ac:dyDescent="0.2"/>
    <row r="1153" ht="14.25" hidden="1" customHeight="1" x14ac:dyDescent="0.2"/>
    <row r="1154" ht="14.25" hidden="1" customHeight="1" x14ac:dyDescent="0.2"/>
    <row r="1155" ht="14.25" hidden="1" customHeight="1" x14ac:dyDescent="0.2"/>
    <row r="1156" ht="14.25" hidden="1" customHeight="1" x14ac:dyDescent="0.2"/>
    <row r="1157" ht="14.25" hidden="1" customHeight="1" x14ac:dyDescent="0.2"/>
    <row r="1158" ht="14.25" hidden="1" customHeight="1" x14ac:dyDescent="0.2"/>
    <row r="1159" ht="14.25" hidden="1" customHeight="1" x14ac:dyDescent="0.2"/>
    <row r="1160" ht="14.25" hidden="1" customHeight="1" x14ac:dyDescent="0.2"/>
    <row r="1161" ht="14.25" hidden="1" customHeight="1" x14ac:dyDescent="0.2"/>
    <row r="1162" ht="14.25" hidden="1" customHeight="1" x14ac:dyDescent="0.2"/>
    <row r="1163" ht="14.25" hidden="1" customHeight="1" x14ac:dyDescent="0.2"/>
    <row r="1164" ht="14.25" hidden="1" customHeight="1" x14ac:dyDescent="0.2"/>
    <row r="1165" ht="14.25" hidden="1" customHeight="1" x14ac:dyDescent="0.2"/>
    <row r="1166" ht="14.25" hidden="1" customHeight="1" x14ac:dyDescent="0.2"/>
    <row r="1167" ht="14.25" hidden="1" customHeight="1" x14ac:dyDescent="0.2"/>
    <row r="1168" ht="14.25" hidden="1" customHeight="1" x14ac:dyDescent="0.2"/>
    <row r="1169" ht="14.25" hidden="1" customHeight="1" x14ac:dyDescent="0.2"/>
    <row r="1170" ht="14.25" hidden="1" customHeight="1" x14ac:dyDescent="0.2"/>
    <row r="1171" ht="14.25" hidden="1" customHeight="1" x14ac:dyDescent="0.2"/>
    <row r="1172" ht="14.25" hidden="1" customHeight="1" x14ac:dyDescent="0.2"/>
    <row r="1173" ht="14.25" hidden="1" customHeight="1" x14ac:dyDescent="0.2"/>
    <row r="1174" ht="14.25" hidden="1" customHeight="1" x14ac:dyDescent="0.2"/>
    <row r="1175" ht="14.25" hidden="1" customHeight="1" x14ac:dyDescent="0.2"/>
    <row r="1176" ht="14.25" hidden="1" customHeight="1" x14ac:dyDescent="0.2"/>
    <row r="1177" ht="14.25" hidden="1" customHeight="1" x14ac:dyDescent="0.2"/>
    <row r="1178" ht="14.25" hidden="1" customHeight="1" x14ac:dyDescent="0.2"/>
    <row r="1179" ht="14.25" hidden="1" customHeight="1" x14ac:dyDescent="0.2"/>
    <row r="1180" ht="14.25" hidden="1" customHeight="1" x14ac:dyDescent="0.2"/>
    <row r="1181" ht="14.25" hidden="1" customHeight="1" x14ac:dyDescent="0.2"/>
    <row r="1182" ht="14.25" hidden="1" customHeight="1" x14ac:dyDescent="0.2"/>
    <row r="1183" ht="14.25" hidden="1" customHeight="1" x14ac:dyDescent="0.2"/>
    <row r="1184" ht="14.25" hidden="1" customHeight="1" x14ac:dyDescent="0.2"/>
    <row r="1185" ht="14.25" hidden="1" customHeight="1" x14ac:dyDescent="0.2"/>
    <row r="1186" ht="14.25" hidden="1" customHeight="1" x14ac:dyDescent="0.2"/>
    <row r="1187" ht="14.25" hidden="1" customHeight="1" x14ac:dyDescent="0.2"/>
    <row r="1188" ht="14.25" hidden="1" customHeight="1" x14ac:dyDescent="0.2"/>
    <row r="1189" ht="14.25" hidden="1" customHeight="1" x14ac:dyDescent="0.2"/>
    <row r="1190" ht="14.25" hidden="1" customHeight="1" x14ac:dyDescent="0.2"/>
    <row r="1191" ht="14.25" hidden="1" customHeight="1" x14ac:dyDescent="0.2"/>
    <row r="1192" ht="14.25" hidden="1" customHeight="1" x14ac:dyDescent="0.2"/>
    <row r="1193" ht="14.25" hidden="1" customHeight="1" x14ac:dyDescent="0.2"/>
    <row r="1194" ht="14.25" hidden="1" customHeight="1" x14ac:dyDescent="0.2"/>
    <row r="1195" ht="14.25" hidden="1" customHeight="1" x14ac:dyDescent="0.2"/>
    <row r="1196" ht="14.25" hidden="1" customHeight="1" x14ac:dyDescent="0.2"/>
    <row r="1197" ht="14.25" hidden="1" customHeight="1" x14ac:dyDescent="0.2"/>
    <row r="1198" ht="14.25" hidden="1" customHeight="1" x14ac:dyDescent="0.2"/>
    <row r="1199" ht="14.25" hidden="1" customHeight="1" x14ac:dyDescent="0.2"/>
    <row r="1200" ht="14.25" hidden="1" customHeight="1" x14ac:dyDescent="0.2"/>
    <row r="1201" ht="14.25" hidden="1" customHeight="1" x14ac:dyDescent="0.2"/>
    <row r="1202" ht="14.25" hidden="1" customHeight="1" x14ac:dyDescent="0.2"/>
    <row r="1203" ht="14.25" hidden="1" customHeight="1" x14ac:dyDescent="0.2"/>
    <row r="1204" ht="14.25" hidden="1" customHeight="1" x14ac:dyDescent="0.2"/>
    <row r="1205" ht="14.25" hidden="1" customHeight="1" x14ac:dyDescent="0.2"/>
    <row r="1206" ht="14.25" hidden="1" customHeight="1" x14ac:dyDescent="0.2"/>
    <row r="1207" ht="14.25" hidden="1" customHeight="1" x14ac:dyDescent="0.2"/>
    <row r="1208" ht="14.25" hidden="1" customHeight="1" x14ac:dyDescent="0.2"/>
    <row r="1209" ht="14.25" hidden="1" customHeight="1" x14ac:dyDescent="0.2"/>
    <row r="1210" ht="14.25" hidden="1" customHeight="1" x14ac:dyDescent="0.2"/>
    <row r="1211" ht="14.25" hidden="1" customHeight="1" x14ac:dyDescent="0.2"/>
    <row r="1212" ht="14.25" hidden="1" customHeight="1" x14ac:dyDescent="0.2"/>
    <row r="1213" ht="14.25" hidden="1" customHeight="1" x14ac:dyDescent="0.2"/>
    <row r="1214" ht="14.25" hidden="1" customHeight="1" x14ac:dyDescent="0.2"/>
    <row r="1215" ht="14.25" hidden="1" customHeight="1" x14ac:dyDescent="0.2"/>
    <row r="1216" ht="14.25" hidden="1" customHeight="1" x14ac:dyDescent="0.2"/>
    <row r="1217" ht="14.25" hidden="1" customHeight="1" x14ac:dyDescent="0.2"/>
    <row r="1218" ht="14.25" hidden="1" customHeight="1" x14ac:dyDescent="0.2"/>
    <row r="1219" ht="14.25" hidden="1" customHeight="1" x14ac:dyDescent="0.2"/>
    <row r="1220" ht="14.25" hidden="1" customHeight="1" x14ac:dyDescent="0.2"/>
    <row r="1221" ht="14.25" hidden="1" customHeight="1" x14ac:dyDescent="0.2"/>
    <row r="1222" ht="14.25" hidden="1" customHeight="1" x14ac:dyDescent="0.2"/>
    <row r="1223" ht="14.25" hidden="1" customHeight="1" x14ac:dyDescent="0.2"/>
    <row r="1224" ht="14.25" hidden="1" customHeight="1" x14ac:dyDescent="0.2"/>
    <row r="1225" ht="14.25" hidden="1" customHeight="1" x14ac:dyDescent="0.2"/>
    <row r="1226" ht="14.25" hidden="1" customHeight="1" x14ac:dyDescent="0.2"/>
    <row r="1227" ht="14.25" hidden="1" customHeight="1" x14ac:dyDescent="0.2"/>
    <row r="1228" ht="14.25" hidden="1" customHeight="1" x14ac:dyDescent="0.2"/>
    <row r="1229" ht="14.25" hidden="1" customHeight="1" x14ac:dyDescent="0.2"/>
    <row r="1230" ht="14.25" hidden="1" customHeight="1" x14ac:dyDescent="0.2"/>
    <row r="1231" ht="14.25" hidden="1" customHeight="1" x14ac:dyDescent="0.2"/>
    <row r="1232" ht="14.25" hidden="1" customHeight="1" x14ac:dyDescent="0.2"/>
    <row r="1233" ht="14.25" hidden="1" customHeight="1" x14ac:dyDescent="0.2"/>
    <row r="1234" ht="14.25" hidden="1" customHeight="1" x14ac:dyDescent="0.2"/>
    <row r="1235" ht="14.25" hidden="1" customHeight="1" x14ac:dyDescent="0.2"/>
    <row r="1236" ht="14.25" hidden="1" customHeight="1" x14ac:dyDescent="0.2"/>
    <row r="1237" ht="14.25" hidden="1" customHeight="1" x14ac:dyDescent="0.2"/>
    <row r="1238" ht="14.25" hidden="1" customHeight="1" x14ac:dyDescent="0.2"/>
    <row r="1239" ht="14.25" hidden="1" customHeight="1" x14ac:dyDescent="0.2"/>
    <row r="1240" ht="14.25" hidden="1" customHeight="1" x14ac:dyDescent="0.2"/>
    <row r="1241" ht="14.25" hidden="1" customHeight="1" x14ac:dyDescent="0.2"/>
    <row r="1242" ht="14.25" hidden="1" customHeight="1" x14ac:dyDescent="0.2"/>
    <row r="1243" ht="14.25" hidden="1" customHeight="1" x14ac:dyDescent="0.2"/>
    <row r="1244" ht="14.25" hidden="1" customHeight="1" x14ac:dyDescent="0.2"/>
    <row r="1245" ht="14.25" hidden="1" customHeight="1" x14ac:dyDescent="0.2"/>
    <row r="1246" ht="14.25" hidden="1" customHeight="1" x14ac:dyDescent="0.2"/>
    <row r="1247" ht="14.25" hidden="1" customHeight="1" x14ac:dyDescent="0.2"/>
    <row r="1248" ht="14.25" hidden="1" customHeight="1" x14ac:dyDescent="0.2"/>
    <row r="1249" ht="14.25" hidden="1" customHeight="1" x14ac:dyDescent="0.2"/>
    <row r="1250" ht="14.25" hidden="1" customHeight="1" x14ac:dyDescent="0.2"/>
    <row r="1251" ht="14.25" hidden="1" customHeight="1" x14ac:dyDescent="0.2"/>
    <row r="1252" ht="14.25" hidden="1" customHeight="1" x14ac:dyDescent="0.2"/>
    <row r="1253" ht="14.25" hidden="1" customHeight="1" x14ac:dyDescent="0.2"/>
    <row r="1254" ht="14.25" hidden="1" customHeight="1" x14ac:dyDescent="0.2"/>
    <row r="1255" ht="14.25" hidden="1" customHeight="1" x14ac:dyDescent="0.2"/>
    <row r="1256" ht="14.25" hidden="1" customHeight="1" x14ac:dyDescent="0.2"/>
    <row r="1257" ht="14.25" hidden="1" customHeight="1" x14ac:dyDescent="0.2"/>
    <row r="1258" ht="14.25" hidden="1" customHeight="1" x14ac:dyDescent="0.2"/>
    <row r="1259" ht="14.25" hidden="1" customHeight="1" x14ac:dyDescent="0.2"/>
    <row r="1260" ht="14.25" hidden="1" customHeight="1" x14ac:dyDescent="0.2"/>
    <row r="1261" ht="14.25" hidden="1" customHeight="1" x14ac:dyDescent="0.2"/>
    <row r="1262" ht="14.25" hidden="1" customHeight="1" x14ac:dyDescent="0.2"/>
    <row r="1263" ht="14.25" hidden="1" customHeight="1" x14ac:dyDescent="0.2"/>
    <row r="1264" ht="14.25" hidden="1" customHeight="1" x14ac:dyDescent="0.2"/>
    <row r="1265" ht="14.25" hidden="1" customHeight="1" x14ac:dyDescent="0.2"/>
    <row r="1266" ht="14.25" hidden="1" customHeight="1" x14ac:dyDescent="0.2"/>
    <row r="1267" ht="14.25" hidden="1" customHeight="1" x14ac:dyDescent="0.2"/>
    <row r="1268" ht="14.25" hidden="1" customHeight="1" x14ac:dyDescent="0.2"/>
    <row r="1269" ht="14.25" hidden="1" customHeight="1" x14ac:dyDescent="0.2"/>
    <row r="1270" ht="14.25" hidden="1" customHeight="1" x14ac:dyDescent="0.2"/>
    <row r="1271" ht="14.25" hidden="1" customHeight="1" x14ac:dyDescent="0.2"/>
    <row r="1272" ht="14.25" hidden="1" customHeight="1" x14ac:dyDescent="0.2"/>
    <row r="1273" ht="14.25" hidden="1" customHeight="1" x14ac:dyDescent="0.2"/>
    <row r="1274" ht="14.25" hidden="1" customHeight="1" x14ac:dyDescent="0.2"/>
    <row r="1275" ht="14.25" hidden="1" customHeight="1" x14ac:dyDescent="0.2"/>
    <row r="1276" ht="14.25" hidden="1" customHeight="1" x14ac:dyDescent="0.2"/>
    <row r="1277" ht="14.25" hidden="1" customHeight="1" x14ac:dyDescent="0.2"/>
    <row r="1278" ht="14.25" hidden="1" customHeight="1" x14ac:dyDescent="0.2"/>
    <row r="1279" ht="14.25" hidden="1" customHeight="1" x14ac:dyDescent="0.2"/>
    <row r="1280" ht="14.25" hidden="1" customHeight="1" x14ac:dyDescent="0.2"/>
    <row r="1281" ht="14.25" hidden="1" customHeight="1" x14ac:dyDescent="0.2"/>
    <row r="1282" ht="14.25" hidden="1" customHeight="1" x14ac:dyDescent="0.2"/>
    <row r="1283" ht="14.25" hidden="1" customHeight="1" x14ac:dyDescent="0.2"/>
    <row r="1284" ht="14.25" hidden="1" customHeight="1" x14ac:dyDescent="0.2"/>
    <row r="1285" ht="14.25" hidden="1" customHeight="1" x14ac:dyDescent="0.2"/>
    <row r="1286" ht="14.25" hidden="1" customHeight="1" x14ac:dyDescent="0.2"/>
    <row r="1287" ht="14.25" hidden="1" customHeight="1" x14ac:dyDescent="0.2"/>
    <row r="1288" ht="14.25" hidden="1" customHeight="1" x14ac:dyDescent="0.2"/>
    <row r="1289" ht="14.25" hidden="1" customHeight="1" x14ac:dyDescent="0.2"/>
    <row r="1290" ht="14.25" hidden="1" customHeight="1" x14ac:dyDescent="0.2"/>
    <row r="1291" ht="14.25" hidden="1" customHeight="1" x14ac:dyDescent="0.2"/>
    <row r="1292" ht="14.25" hidden="1" customHeight="1" x14ac:dyDescent="0.2"/>
    <row r="1293" ht="14.25" hidden="1" customHeight="1" x14ac:dyDescent="0.2"/>
    <row r="1294" ht="14.25" hidden="1" customHeight="1" x14ac:dyDescent="0.2"/>
    <row r="1295" ht="14.25" hidden="1" customHeight="1" x14ac:dyDescent="0.2"/>
    <row r="1296" ht="14.25" hidden="1" customHeight="1" x14ac:dyDescent="0.2"/>
    <row r="1297" ht="14.25" hidden="1" customHeight="1" x14ac:dyDescent="0.2"/>
    <row r="1298" ht="14.25" hidden="1" customHeight="1" x14ac:dyDescent="0.2"/>
    <row r="1299" ht="14.25" hidden="1" customHeight="1" x14ac:dyDescent="0.2"/>
    <row r="1300" ht="14.25" hidden="1" customHeight="1" x14ac:dyDescent="0.2"/>
    <row r="1301" ht="14.25" hidden="1" customHeight="1" x14ac:dyDescent="0.2"/>
    <row r="1302" ht="14.25" hidden="1" customHeight="1" x14ac:dyDescent="0.2"/>
    <row r="1303" ht="14.25" hidden="1" customHeight="1" x14ac:dyDescent="0.2"/>
    <row r="1304" ht="14.25" hidden="1" customHeight="1" x14ac:dyDescent="0.2"/>
    <row r="1305" ht="14.25" hidden="1" customHeight="1" x14ac:dyDescent="0.2"/>
    <row r="1306" ht="14.25" hidden="1" customHeight="1" x14ac:dyDescent="0.2"/>
    <row r="1307" ht="14.25" hidden="1" customHeight="1" x14ac:dyDescent="0.2"/>
    <row r="1308" ht="14.25" hidden="1" customHeight="1" x14ac:dyDescent="0.2"/>
    <row r="1309" ht="14.25" hidden="1" customHeight="1" x14ac:dyDescent="0.2"/>
    <row r="1310" ht="14.25" hidden="1" customHeight="1" x14ac:dyDescent="0.2"/>
    <row r="1311" ht="14.25" hidden="1" customHeight="1" x14ac:dyDescent="0.2"/>
    <row r="1312" ht="14.25" hidden="1" customHeight="1" x14ac:dyDescent="0.2"/>
    <row r="1313" ht="14.25" hidden="1" customHeight="1" x14ac:dyDescent="0.2"/>
    <row r="1314" ht="14.25" hidden="1" customHeight="1" x14ac:dyDescent="0.2"/>
    <row r="1315" ht="14.25" hidden="1" customHeight="1" x14ac:dyDescent="0.2"/>
    <row r="1316" ht="14.25" hidden="1" customHeight="1" x14ac:dyDescent="0.2"/>
    <row r="1317" ht="14.25" hidden="1" customHeight="1" x14ac:dyDescent="0.2"/>
    <row r="1318" ht="14.25" hidden="1" customHeight="1" x14ac:dyDescent="0.2"/>
    <row r="1319" ht="14.25" hidden="1" customHeight="1" x14ac:dyDescent="0.2"/>
    <row r="1320" ht="14.25" hidden="1" customHeight="1" x14ac:dyDescent="0.2"/>
    <row r="1321" ht="14.25" hidden="1" customHeight="1" x14ac:dyDescent="0.2"/>
    <row r="1322" ht="14.25" hidden="1" customHeight="1" x14ac:dyDescent="0.2"/>
    <row r="1323" ht="14.25" hidden="1" customHeight="1" x14ac:dyDescent="0.2"/>
    <row r="1324" ht="14.25" hidden="1" customHeight="1" x14ac:dyDescent="0.2"/>
    <row r="1325" ht="14.25" hidden="1" customHeight="1" x14ac:dyDescent="0.2"/>
    <row r="1326" ht="14.25" hidden="1" customHeight="1" x14ac:dyDescent="0.2"/>
    <row r="1327" ht="14.25" hidden="1" customHeight="1" x14ac:dyDescent="0.2"/>
    <row r="1328" ht="14.25" hidden="1" customHeight="1" x14ac:dyDescent="0.2"/>
    <row r="1329" ht="14.25" hidden="1" customHeight="1" x14ac:dyDescent="0.2"/>
    <row r="1330" ht="14.25" hidden="1" customHeight="1" x14ac:dyDescent="0.2"/>
    <row r="1331" ht="14.25" hidden="1" customHeight="1" x14ac:dyDescent="0.2"/>
    <row r="1332" ht="14.25" hidden="1" customHeight="1" x14ac:dyDescent="0.2"/>
    <row r="1333" ht="14.25" hidden="1" customHeight="1" x14ac:dyDescent="0.2"/>
    <row r="1334" ht="14.25" hidden="1" customHeight="1" x14ac:dyDescent="0.2"/>
    <row r="1335" ht="14.25" hidden="1" customHeight="1" x14ac:dyDescent="0.2"/>
    <row r="1336" ht="14.25" hidden="1" customHeight="1" x14ac:dyDescent="0.2"/>
    <row r="1337" ht="14.25" hidden="1" customHeight="1" x14ac:dyDescent="0.2"/>
    <row r="1338" ht="14.25" hidden="1" customHeight="1" x14ac:dyDescent="0.2"/>
    <row r="1339" ht="14.25" hidden="1" customHeight="1" x14ac:dyDescent="0.2"/>
    <row r="1340" ht="14.25" hidden="1" customHeight="1" x14ac:dyDescent="0.2"/>
    <row r="1341" ht="14.25" hidden="1" customHeight="1" x14ac:dyDescent="0.2"/>
    <row r="1342" ht="14.25" hidden="1" customHeight="1" x14ac:dyDescent="0.2"/>
    <row r="1343" ht="14.25" hidden="1" customHeight="1" x14ac:dyDescent="0.2"/>
    <row r="1344" ht="14.25" hidden="1" customHeight="1" x14ac:dyDescent="0.2"/>
    <row r="1345" ht="14.25" hidden="1" customHeight="1" x14ac:dyDescent="0.2"/>
    <row r="1346" ht="14.25" hidden="1" customHeight="1" x14ac:dyDescent="0.2"/>
    <row r="1347" ht="14.25" hidden="1" customHeight="1" x14ac:dyDescent="0.2"/>
    <row r="1348" ht="14.25" hidden="1" customHeight="1" x14ac:dyDescent="0.2"/>
    <row r="1349" ht="14.25" hidden="1" customHeight="1" x14ac:dyDescent="0.2"/>
    <row r="1350" ht="14.25" hidden="1" customHeight="1" x14ac:dyDescent="0.2"/>
    <row r="1351" ht="14.25" hidden="1" customHeight="1" x14ac:dyDescent="0.2"/>
    <row r="1352" ht="14.25" hidden="1" customHeight="1" x14ac:dyDescent="0.2"/>
    <row r="1353" ht="14.25" hidden="1" customHeight="1" x14ac:dyDescent="0.2"/>
    <row r="1354" ht="14.25" hidden="1" customHeight="1" x14ac:dyDescent="0.2"/>
    <row r="1355" ht="14.25" hidden="1" customHeight="1" x14ac:dyDescent="0.2"/>
    <row r="1356" ht="14.25" hidden="1" customHeight="1" x14ac:dyDescent="0.2"/>
    <row r="1357" ht="14.25" hidden="1" customHeight="1" x14ac:dyDescent="0.2"/>
    <row r="1358" ht="14.25" hidden="1" customHeight="1" x14ac:dyDescent="0.2"/>
    <row r="1359" ht="14.25" hidden="1" customHeight="1" x14ac:dyDescent="0.2"/>
    <row r="1360" ht="14.25" hidden="1" customHeight="1" x14ac:dyDescent="0.2"/>
    <row r="1361" ht="14.25" hidden="1" customHeight="1" x14ac:dyDescent="0.2"/>
    <row r="1362" ht="14.25" hidden="1" customHeight="1" x14ac:dyDescent="0.2"/>
    <row r="1363" ht="14.25" hidden="1" customHeight="1" x14ac:dyDescent="0.2"/>
    <row r="1364" ht="14.25" hidden="1" customHeight="1" x14ac:dyDescent="0.2"/>
    <row r="1365" ht="14.25" hidden="1" customHeight="1" x14ac:dyDescent="0.2"/>
    <row r="1366" ht="14.25" hidden="1" customHeight="1" x14ac:dyDescent="0.2"/>
    <row r="1367" ht="14.25" hidden="1" customHeight="1" x14ac:dyDescent="0.2"/>
    <row r="1368" ht="14.25" hidden="1" customHeight="1" x14ac:dyDescent="0.2"/>
    <row r="1369" ht="14.25" hidden="1" customHeight="1" x14ac:dyDescent="0.2"/>
    <row r="1370" ht="14.25" hidden="1" customHeight="1" x14ac:dyDescent="0.2"/>
    <row r="1371" ht="14.25" hidden="1" customHeight="1" x14ac:dyDescent="0.2"/>
    <row r="1372" ht="14.25" hidden="1" customHeight="1" x14ac:dyDescent="0.2"/>
    <row r="1373" ht="14.25" hidden="1" customHeight="1" x14ac:dyDescent="0.2"/>
    <row r="1374" ht="14.25" hidden="1" customHeight="1" x14ac:dyDescent="0.2"/>
    <row r="1375" ht="14.25" hidden="1" customHeight="1" x14ac:dyDescent="0.2"/>
    <row r="1376" ht="14.25" hidden="1" customHeight="1" x14ac:dyDescent="0.2"/>
    <row r="1377" ht="14.25" hidden="1" customHeight="1" x14ac:dyDescent="0.2"/>
    <row r="1378" ht="14.25" hidden="1" customHeight="1" x14ac:dyDescent="0.2"/>
    <row r="1379" ht="14.25" hidden="1" customHeight="1" x14ac:dyDescent="0.2"/>
    <row r="1380" ht="14.25" hidden="1" customHeight="1" x14ac:dyDescent="0.2"/>
    <row r="1381" ht="14.25" hidden="1" customHeight="1" x14ac:dyDescent="0.2"/>
    <row r="1382" ht="14.25" hidden="1" customHeight="1" x14ac:dyDescent="0.2"/>
    <row r="1383" ht="14.25" hidden="1" customHeight="1" x14ac:dyDescent="0.2"/>
    <row r="1384" ht="14.25" hidden="1" customHeight="1" x14ac:dyDescent="0.2"/>
    <row r="1385" ht="14.25" hidden="1" customHeight="1" x14ac:dyDescent="0.2"/>
    <row r="1386" ht="14.25" hidden="1" customHeight="1" x14ac:dyDescent="0.2"/>
    <row r="1387" ht="14.25" hidden="1" customHeight="1" x14ac:dyDescent="0.2"/>
    <row r="1388" ht="14.25" hidden="1" customHeight="1" x14ac:dyDescent="0.2"/>
    <row r="1389" ht="14.25" hidden="1" customHeight="1" x14ac:dyDescent="0.2"/>
    <row r="1390" ht="14.25" hidden="1" customHeight="1" x14ac:dyDescent="0.2"/>
    <row r="1391" ht="14.25" hidden="1" customHeight="1" x14ac:dyDescent="0.2"/>
    <row r="1392" ht="14.25" hidden="1" customHeight="1" x14ac:dyDescent="0.2"/>
    <row r="1393" ht="14.25" hidden="1" customHeight="1" x14ac:dyDescent="0.2"/>
    <row r="1394" ht="14.25" hidden="1" customHeight="1" x14ac:dyDescent="0.2"/>
    <row r="1395" ht="14.25" hidden="1" customHeight="1" x14ac:dyDescent="0.2"/>
    <row r="1396" ht="14.25" hidden="1" customHeight="1" x14ac:dyDescent="0.2"/>
    <row r="1397" ht="14.25" hidden="1" customHeight="1" x14ac:dyDescent="0.2"/>
    <row r="1398" ht="14.25" hidden="1" customHeight="1" x14ac:dyDescent="0.2"/>
    <row r="1399" ht="14.25" hidden="1" customHeight="1" x14ac:dyDescent="0.2"/>
    <row r="1400" ht="14.25" hidden="1" customHeight="1" x14ac:dyDescent="0.2"/>
    <row r="1401" ht="14.25" hidden="1" customHeight="1" x14ac:dyDescent="0.2"/>
    <row r="1402" ht="14.25" hidden="1" customHeight="1" x14ac:dyDescent="0.2"/>
    <row r="1403" ht="14.25" hidden="1" customHeight="1" x14ac:dyDescent="0.2"/>
    <row r="1404" ht="14.25" hidden="1" customHeight="1" x14ac:dyDescent="0.2"/>
    <row r="1405" ht="14.25" hidden="1" customHeight="1" x14ac:dyDescent="0.2"/>
    <row r="1406" ht="14.25" hidden="1" customHeight="1" x14ac:dyDescent="0.2"/>
    <row r="1407" ht="14.25" hidden="1" customHeight="1" x14ac:dyDescent="0.2"/>
    <row r="1408" ht="14.25" hidden="1" customHeight="1" x14ac:dyDescent="0.2"/>
    <row r="1409" ht="14.25" hidden="1" customHeight="1" x14ac:dyDescent="0.2"/>
    <row r="1410" ht="14.25" hidden="1" customHeight="1" x14ac:dyDescent="0.2"/>
    <row r="1411" ht="14.25" hidden="1" customHeight="1" x14ac:dyDescent="0.2"/>
    <row r="1412" ht="14.25" hidden="1" customHeight="1" x14ac:dyDescent="0.2"/>
    <row r="1413" ht="14.25" hidden="1" customHeight="1" x14ac:dyDescent="0.2"/>
    <row r="1414" ht="14.25" hidden="1" customHeight="1" x14ac:dyDescent="0.2"/>
    <row r="1415" ht="14.25" hidden="1" customHeight="1" x14ac:dyDescent="0.2"/>
    <row r="1416" ht="14.25" hidden="1" customHeight="1" x14ac:dyDescent="0.2"/>
    <row r="1417" ht="14.25" hidden="1" customHeight="1" x14ac:dyDescent="0.2"/>
    <row r="1418" ht="14.25" hidden="1" customHeight="1" x14ac:dyDescent="0.2"/>
    <row r="1419" ht="14.25" hidden="1" customHeight="1" x14ac:dyDescent="0.2"/>
    <row r="1420" ht="14.25" hidden="1" customHeight="1" x14ac:dyDescent="0.2"/>
    <row r="1421" ht="14.25" hidden="1" customHeight="1" x14ac:dyDescent="0.2"/>
    <row r="1422" ht="14.25" hidden="1" customHeight="1" x14ac:dyDescent="0.2"/>
    <row r="1423" ht="14.25" hidden="1" customHeight="1" x14ac:dyDescent="0.2"/>
    <row r="1424" ht="14.25" hidden="1" customHeight="1" x14ac:dyDescent="0.2"/>
    <row r="1425" ht="14.25" hidden="1" customHeight="1" x14ac:dyDescent="0.2"/>
    <row r="1426" ht="14.25" hidden="1" customHeight="1" x14ac:dyDescent="0.2"/>
    <row r="1427" ht="14.25" hidden="1" customHeight="1" x14ac:dyDescent="0.2"/>
    <row r="1428" ht="14.25" hidden="1" customHeight="1" x14ac:dyDescent="0.2"/>
    <row r="1429" ht="14.25" hidden="1" customHeight="1" x14ac:dyDescent="0.2"/>
    <row r="1430" ht="14.25" hidden="1" customHeight="1" x14ac:dyDescent="0.2"/>
    <row r="1431" ht="14.25" hidden="1" customHeight="1" x14ac:dyDescent="0.2"/>
    <row r="1432" ht="14.25" hidden="1" customHeight="1" x14ac:dyDescent="0.2"/>
    <row r="1433" ht="14.25" hidden="1" customHeight="1" x14ac:dyDescent="0.2"/>
    <row r="1434" ht="14.25" hidden="1" customHeight="1" x14ac:dyDescent="0.2"/>
    <row r="1435" ht="14.25" hidden="1" customHeight="1" x14ac:dyDescent="0.2"/>
    <row r="1436" ht="14.25" hidden="1" customHeight="1" x14ac:dyDescent="0.2"/>
    <row r="1437" ht="14.25" hidden="1" customHeight="1" x14ac:dyDescent="0.2"/>
    <row r="1438" ht="14.25" hidden="1" customHeight="1" x14ac:dyDescent="0.2"/>
    <row r="1439" ht="14.25" hidden="1" customHeight="1" x14ac:dyDescent="0.2"/>
    <row r="1440" ht="14.25" hidden="1" customHeight="1" x14ac:dyDescent="0.2"/>
    <row r="1441" ht="14.25" hidden="1" customHeight="1" x14ac:dyDescent="0.2"/>
    <row r="1442" ht="14.25" hidden="1" customHeight="1" x14ac:dyDescent="0.2"/>
    <row r="1443" ht="14.25" hidden="1" customHeight="1" x14ac:dyDescent="0.2"/>
    <row r="1444" ht="14.25" hidden="1" customHeight="1" x14ac:dyDescent="0.2"/>
    <row r="1445" ht="14.25" hidden="1" customHeight="1" x14ac:dyDescent="0.2"/>
    <row r="1446" ht="14.25" hidden="1" customHeight="1" x14ac:dyDescent="0.2"/>
    <row r="1447" ht="14.25" hidden="1" customHeight="1" x14ac:dyDescent="0.2"/>
    <row r="1448" ht="14.25" hidden="1" customHeight="1" x14ac:dyDescent="0.2"/>
    <row r="1449" ht="14.25" hidden="1" customHeight="1" x14ac:dyDescent="0.2"/>
    <row r="1450" ht="14.25" hidden="1" customHeight="1" x14ac:dyDescent="0.2"/>
    <row r="1451" ht="14.25" hidden="1" customHeight="1" x14ac:dyDescent="0.2"/>
    <row r="1452" ht="14.25" hidden="1" customHeight="1" x14ac:dyDescent="0.2"/>
    <row r="1453" ht="14.25" hidden="1" customHeight="1" x14ac:dyDescent="0.2"/>
    <row r="1454" ht="14.25" hidden="1" customHeight="1" x14ac:dyDescent="0.2"/>
    <row r="1455" ht="14.25" hidden="1" customHeight="1" x14ac:dyDescent="0.2"/>
    <row r="1456" ht="14.25" hidden="1" customHeight="1" x14ac:dyDescent="0.2"/>
    <row r="1457" ht="14.25" hidden="1" customHeight="1" x14ac:dyDescent="0.2"/>
    <row r="1458" ht="14.25" hidden="1" customHeight="1" x14ac:dyDescent="0.2"/>
    <row r="1459" ht="14.25" hidden="1" customHeight="1" x14ac:dyDescent="0.2"/>
    <row r="1460" ht="14.25" hidden="1" customHeight="1" x14ac:dyDescent="0.2"/>
    <row r="1461" ht="14.25" hidden="1" customHeight="1" x14ac:dyDescent="0.2"/>
    <row r="1462" ht="14.25" hidden="1" customHeight="1" x14ac:dyDescent="0.2"/>
    <row r="1463" ht="14.25" hidden="1" customHeight="1" x14ac:dyDescent="0.2"/>
    <row r="1464" ht="14.25" hidden="1" customHeight="1" x14ac:dyDescent="0.2"/>
    <row r="1465" ht="14.25" hidden="1" customHeight="1" x14ac:dyDescent="0.2"/>
    <row r="1466" ht="14.25" hidden="1" customHeight="1" x14ac:dyDescent="0.2"/>
    <row r="1467" ht="14.25" hidden="1" customHeight="1" x14ac:dyDescent="0.2"/>
    <row r="1468" ht="14.25" hidden="1" customHeight="1" x14ac:dyDescent="0.2"/>
    <row r="1469" ht="14.25" hidden="1" customHeight="1" x14ac:dyDescent="0.2"/>
    <row r="1470" ht="14.25" hidden="1" customHeight="1" x14ac:dyDescent="0.2"/>
    <row r="1471" ht="14.25" hidden="1" customHeight="1" x14ac:dyDescent="0.2"/>
    <row r="1472" ht="14.25" hidden="1" customHeight="1" x14ac:dyDescent="0.2"/>
    <row r="1473" ht="14.25" hidden="1" customHeight="1" x14ac:dyDescent="0.2"/>
    <row r="1474" ht="14.25" hidden="1" customHeight="1" x14ac:dyDescent="0.2"/>
    <row r="1475" ht="14.25" hidden="1" customHeight="1" x14ac:dyDescent="0.2"/>
    <row r="1476" ht="14.25" hidden="1" customHeight="1" x14ac:dyDescent="0.2"/>
    <row r="1477" ht="14.25" hidden="1" customHeight="1" x14ac:dyDescent="0.2"/>
    <row r="1478" ht="14.25" hidden="1" customHeight="1" x14ac:dyDescent="0.2"/>
    <row r="1479" ht="14.25" hidden="1" customHeight="1" x14ac:dyDescent="0.2"/>
    <row r="1480" ht="14.25" hidden="1" customHeight="1" x14ac:dyDescent="0.2"/>
    <row r="1481" ht="14.25" hidden="1" customHeight="1" x14ac:dyDescent="0.2"/>
    <row r="1482" ht="14.25" hidden="1" customHeight="1" x14ac:dyDescent="0.2"/>
    <row r="1483" ht="14.25" hidden="1" customHeight="1" x14ac:dyDescent="0.2"/>
    <row r="1484" ht="14.25" hidden="1" customHeight="1" x14ac:dyDescent="0.2"/>
    <row r="1485" ht="14.25" hidden="1" customHeight="1" x14ac:dyDescent="0.2"/>
    <row r="1486" ht="14.25" hidden="1" customHeight="1" x14ac:dyDescent="0.2"/>
    <row r="1487" ht="14.25" hidden="1" customHeight="1" x14ac:dyDescent="0.2"/>
    <row r="1488" ht="14.25" hidden="1" customHeight="1" x14ac:dyDescent="0.2"/>
    <row r="1489" ht="14.25" hidden="1" customHeight="1" x14ac:dyDescent="0.2"/>
    <row r="1490" ht="14.25" hidden="1" customHeight="1" x14ac:dyDescent="0.2"/>
    <row r="1491" ht="14.25" hidden="1" customHeight="1" x14ac:dyDescent="0.2"/>
    <row r="1492" ht="14.25" hidden="1" customHeight="1" x14ac:dyDescent="0.2"/>
    <row r="1493" ht="14.25" hidden="1" customHeight="1" x14ac:dyDescent="0.2"/>
    <row r="1494" ht="14.25" hidden="1" customHeight="1" x14ac:dyDescent="0.2"/>
    <row r="1495" ht="14.25" hidden="1" customHeight="1" x14ac:dyDescent="0.2"/>
    <row r="1496" ht="14.25" hidden="1" customHeight="1" x14ac:dyDescent="0.2"/>
    <row r="1497" ht="14.25" hidden="1" customHeight="1" x14ac:dyDescent="0.2"/>
    <row r="1498" ht="14.25" hidden="1" customHeight="1" x14ac:dyDescent="0.2"/>
    <row r="1499" ht="14.25" hidden="1" customHeight="1" x14ac:dyDescent="0.2"/>
    <row r="1500" ht="14.25" hidden="1" customHeight="1" x14ac:dyDescent="0.2"/>
    <row r="1501" ht="14.25" hidden="1" customHeight="1" x14ac:dyDescent="0.2"/>
    <row r="1502" ht="14.25" hidden="1" customHeight="1" x14ac:dyDescent="0.2"/>
    <row r="1503" ht="14.25" hidden="1" customHeight="1" x14ac:dyDescent="0.2"/>
    <row r="1504" ht="14.25" hidden="1" customHeight="1" x14ac:dyDescent="0.2"/>
    <row r="1505" ht="14.25" hidden="1" customHeight="1" x14ac:dyDescent="0.2"/>
    <row r="1506" ht="14.25" hidden="1" customHeight="1" x14ac:dyDescent="0.2"/>
    <row r="1507" ht="14.25" hidden="1" customHeight="1" x14ac:dyDescent="0.2"/>
    <row r="1508" ht="14.25" hidden="1" customHeight="1" x14ac:dyDescent="0.2"/>
    <row r="1509" ht="14.25" hidden="1" customHeight="1" x14ac:dyDescent="0.2"/>
    <row r="1510" ht="14.25" hidden="1" customHeight="1" x14ac:dyDescent="0.2"/>
    <row r="1511" ht="14.25" hidden="1" customHeight="1" x14ac:dyDescent="0.2"/>
    <row r="1512" ht="14.25" hidden="1" customHeight="1" x14ac:dyDescent="0.2"/>
    <row r="1513" ht="14.25" hidden="1" customHeight="1" x14ac:dyDescent="0.2"/>
    <row r="1514" ht="14.25" hidden="1" customHeight="1" x14ac:dyDescent="0.2"/>
    <row r="1515" ht="14.25" hidden="1" customHeight="1" x14ac:dyDescent="0.2"/>
    <row r="1516" ht="14.25" hidden="1" customHeight="1" x14ac:dyDescent="0.2"/>
    <row r="1517" ht="14.25" hidden="1" customHeight="1" x14ac:dyDescent="0.2"/>
    <row r="1518" ht="14.25" hidden="1" customHeight="1" x14ac:dyDescent="0.2"/>
    <row r="1519" ht="14.25" hidden="1" customHeight="1" x14ac:dyDescent="0.2"/>
    <row r="1520" ht="14.25" hidden="1" customHeight="1" x14ac:dyDescent="0.2"/>
    <row r="1521" ht="14.25" hidden="1" customHeight="1" x14ac:dyDescent="0.2"/>
    <row r="1522" ht="14.25" hidden="1" customHeight="1" x14ac:dyDescent="0.2"/>
    <row r="1523" ht="14.25" hidden="1" customHeight="1" x14ac:dyDescent="0.2"/>
    <row r="1524" ht="14.25" hidden="1" customHeight="1" x14ac:dyDescent="0.2"/>
    <row r="1525" ht="14.25" hidden="1" customHeight="1" x14ac:dyDescent="0.2"/>
    <row r="1526" ht="14.25" hidden="1" customHeight="1" x14ac:dyDescent="0.2"/>
    <row r="1527" ht="14.25" hidden="1" customHeight="1" x14ac:dyDescent="0.2"/>
    <row r="1528" ht="14.25" hidden="1" customHeight="1" x14ac:dyDescent="0.2"/>
    <row r="1529" ht="14.25" hidden="1" customHeight="1" x14ac:dyDescent="0.2"/>
    <row r="1530" ht="14.25" hidden="1" customHeight="1" x14ac:dyDescent="0.2"/>
    <row r="1531" ht="14.25" hidden="1" customHeight="1" x14ac:dyDescent="0.2"/>
    <row r="1532" ht="14.25" hidden="1" customHeight="1" x14ac:dyDescent="0.2"/>
    <row r="1533" ht="14.25" hidden="1" customHeight="1" x14ac:dyDescent="0.2"/>
    <row r="1534" ht="14.25" hidden="1" customHeight="1" x14ac:dyDescent="0.2"/>
    <row r="1535" ht="14.25" hidden="1" customHeight="1" x14ac:dyDescent="0.2"/>
    <row r="1536" ht="14.25" hidden="1" customHeight="1" x14ac:dyDescent="0.2"/>
    <row r="1537" ht="14.25" hidden="1" customHeight="1" x14ac:dyDescent="0.2"/>
    <row r="1538" ht="14.25" hidden="1" customHeight="1" x14ac:dyDescent="0.2"/>
    <row r="1539" ht="14.25" hidden="1" customHeight="1" x14ac:dyDescent="0.2"/>
    <row r="1540" ht="14.25" hidden="1" customHeight="1" x14ac:dyDescent="0.2"/>
    <row r="1541" ht="14.25" hidden="1" customHeight="1" x14ac:dyDescent="0.2"/>
    <row r="1542" ht="14.25" hidden="1" customHeight="1" x14ac:dyDescent="0.2"/>
    <row r="1543" ht="14.25" hidden="1" customHeight="1" x14ac:dyDescent="0.2"/>
    <row r="1544" ht="14.25" hidden="1" customHeight="1" x14ac:dyDescent="0.2"/>
    <row r="1545" ht="14.25" hidden="1" customHeight="1" x14ac:dyDescent="0.2"/>
    <row r="1546" ht="14.25" hidden="1" customHeight="1" x14ac:dyDescent="0.2"/>
    <row r="1547" ht="14.25" hidden="1" customHeight="1" x14ac:dyDescent="0.2"/>
    <row r="1548" ht="14.25" hidden="1" customHeight="1" x14ac:dyDescent="0.2"/>
    <row r="1549" ht="14.25" hidden="1" customHeight="1" x14ac:dyDescent="0.2"/>
    <row r="1550" ht="14.25" hidden="1" customHeight="1" x14ac:dyDescent="0.2"/>
    <row r="1551" ht="14.25" hidden="1" customHeight="1" x14ac:dyDescent="0.2"/>
    <row r="1552" ht="14.25" hidden="1" customHeight="1" x14ac:dyDescent="0.2"/>
    <row r="1553" ht="14.25" hidden="1" customHeight="1" x14ac:dyDescent="0.2"/>
    <row r="1554" ht="14.25" hidden="1" customHeight="1" x14ac:dyDescent="0.2"/>
    <row r="1555" ht="14.25" hidden="1" customHeight="1" x14ac:dyDescent="0.2"/>
    <row r="1556" ht="14.25" hidden="1" customHeight="1" x14ac:dyDescent="0.2"/>
    <row r="1557" ht="14.25" hidden="1" customHeight="1" x14ac:dyDescent="0.2"/>
    <row r="1558" ht="14.25" hidden="1" customHeight="1" x14ac:dyDescent="0.2"/>
    <row r="1559" ht="14.25" hidden="1" customHeight="1" x14ac:dyDescent="0.2"/>
    <row r="1560" ht="14.25" hidden="1" customHeight="1" x14ac:dyDescent="0.2"/>
    <row r="1561" ht="14.25" hidden="1" customHeight="1" x14ac:dyDescent="0.2"/>
    <row r="1562" ht="14.25" hidden="1" customHeight="1" x14ac:dyDescent="0.2"/>
    <row r="1563" ht="14.25" hidden="1" customHeight="1" x14ac:dyDescent="0.2"/>
    <row r="1564" ht="14.25" hidden="1" customHeight="1" x14ac:dyDescent="0.2"/>
    <row r="1565" ht="14.25" hidden="1" customHeight="1" x14ac:dyDescent="0.2"/>
    <row r="1566" ht="14.25" hidden="1" customHeight="1" x14ac:dyDescent="0.2"/>
    <row r="1567" ht="14.25" hidden="1" customHeight="1" x14ac:dyDescent="0.2"/>
    <row r="1568" ht="14.25" hidden="1" customHeight="1" x14ac:dyDescent="0.2"/>
    <row r="1569" ht="14.25" hidden="1" customHeight="1" x14ac:dyDescent="0.2"/>
    <row r="1570" ht="14.25" hidden="1" customHeight="1" x14ac:dyDescent="0.2"/>
    <row r="1571" ht="14.25" hidden="1" customHeight="1" x14ac:dyDescent="0.2"/>
    <row r="1572" ht="14.25" hidden="1" customHeight="1" x14ac:dyDescent="0.2"/>
    <row r="1573" ht="14.25" hidden="1" customHeight="1" x14ac:dyDescent="0.2"/>
    <row r="1574" ht="14.25" hidden="1" customHeight="1" x14ac:dyDescent="0.2"/>
    <row r="1575" ht="14.25" hidden="1" customHeight="1" x14ac:dyDescent="0.2"/>
    <row r="1576" ht="14.25" hidden="1" customHeight="1" x14ac:dyDescent="0.2"/>
    <row r="1577" ht="14.25" hidden="1" customHeight="1" x14ac:dyDescent="0.2"/>
    <row r="1578" ht="14.25" hidden="1" customHeight="1" x14ac:dyDescent="0.2"/>
    <row r="1579" ht="14.25" hidden="1" customHeight="1" x14ac:dyDescent="0.2"/>
    <row r="1580" ht="14.25" hidden="1" customHeight="1" x14ac:dyDescent="0.2"/>
    <row r="1581" ht="14.25" hidden="1" customHeight="1" x14ac:dyDescent="0.2"/>
    <row r="1582" ht="14.25" hidden="1" customHeight="1" x14ac:dyDescent="0.2"/>
    <row r="1583" ht="14.25" hidden="1" customHeight="1" x14ac:dyDescent="0.2"/>
    <row r="1584" ht="14.25" hidden="1" customHeight="1" x14ac:dyDescent="0.2"/>
    <row r="1585" ht="14.25" hidden="1" customHeight="1" x14ac:dyDescent="0.2"/>
    <row r="1586" ht="14.25" hidden="1" customHeight="1" x14ac:dyDescent="0.2"/>
    <row r="1587" ht="14.25" hidden="1" customHeight="1" x14ac:dyDescent="0.2"/>
    <row r="1588" ht="14.25" hidden="1" customHeight="1" x14ac:dyDescent="0.2"/>
    <row r="1589" ht="14.25" hidden="1" customHeight="1" x14ac:dyDescent="0.2"/>
    <row r="1590" ht="14.25" hidden="1" customHeight="1" x14ac:dyDescent="0.2"/>
    <row r="1591" ht="14.25" hidden="1" customHeight="1" x14ac:dyDescent="0.2"/>
    <row r="1592" ht="14.25" hidden="1" customHeight="1" x14ac:dyDescent="0.2"/>
    <row r="1593" ht="14.25" hidden="1" customHeight="1" x14ac:dyDescent="0.2"/>
    <row r="1594" ht="14.25" hidden="1" customHeight="1" x14ac:dyDescent="0.2"/>
    <row r="1595" ht="14.25" hidden="1" customHeight="1" x14ac:dyDescent="0.2"/>
    <row r="1596" ht="14.25" hidden="1" customHeight="1" x14ac:dyDescent="0.2"/>
    <row r="1597" ht="14.25" hidden="1" customHeight="1" x14ac:dyDescent="0.2"/>
    <row r="1598" ht="14.25" hidden="1" customHeight="1" x14ac:dyDescent="0.2"/>
    <row r="1599" ht="14.25" hidden="1" customHeight="1" x14ac:dyDescent="0.2"/>
    <row r="1600" ht="14.25" hidden="1" customHeight="1" x14ac:dyDescent="0.2"/>
    <row r="1601" ht="14.25" hidden="1" customHeight="1" x14ac:dyDescent="0.2"/>
    <row r="1602" ht="14.25" hidden="1" customHeight="1" x14ac:dyDescent="0.2"/>
    <row r="1603" ht="14.25" hidden="1" customHeight="1" x14ac:dyDescent="0.2"/>
    <row r="1604" ht="14.25" hidden="1" customHeight="1" x14ac:dyDescent="0.2"/>
    <row r="1605" ht="14.25" hidden="1" customHeight="1" x14ac:dyDescent="0.2"/>
    <row r="1606" ht="14.25" hidden="1" customHeight="1" x14ac:dyDescent="0.2"/>
    <row r="1607" ht="14.25" hidden="1" customHeight="1" x14ac:dyDescent="0.2"/>
    <row r="1608" ht="14.25" hidden="1" customHeight="1" x14ac:dyDescent="0.2"/>
    <row r="1609" ht="14.25" hidden="1" customHeight="1" x14ac:dyDescent="0.2"/>
    <row r="1610" ht="14.25" hidden="1" customHeight="1" x14ac:dyDescent="0.2"/>
    <row r="1611" ht="14.25" hidden="1" customHeight="1" x14ac:dyDescent="0.2"/>
    <row r="1612" ht="14.25" hidden="1" customHeight="1" x14ac:dyDescent="0.2"/>
    <row r="1613" ht="14.25" hidden="1" customHeight="1" x14ac:dyDescent="0.2"/>
    <row r="1614" ht="14.25" hidden="1" customHeight="1" x14ac:dyDescent="0.2"/>
    <row r="1615" ht="14.25" hidden="1" customHeight="1" x14ac:dyDescent="0.2"/>
    <row r="1616" ht="14.25" hidden="1" customHeight="1" x14ac:dyDescent="0.2"/>
    <row r="1617" ht="14.25" hidden="1" customHeight="1" x14ac:dyDescent="0.2"/>
    <row r="1618" ht="14.25" hidden="1" customHeight="1" x14ac:dyDescent="0.2"/>
    <row r="1619" ht="14.25" hidden="1" customHeight="1" x14ac:dyDescent="0.2"/>
    <row r="1620" ht="14.25" hidden="1" customHeight="1" x14ac:dyDescent="0.2"/>
    <row r="1621" ht="14.25" hidden="1" customHeight="1" x14ac:dyDescent="0.2"/>
    <row r="1622" ht="14.25" hidden="1" customHeight="1" x14ac:dyDescent="0.2"/>
    <row r="1623" ht="14.25" hidden="1" customHeight="1" x14ac:dyDescent="0.2"/>
    <row r="1624" ht="14.25" hidden="1" customHeight="1" x14ac:dyDescent="0.2"/>
    <row r="1625" ht="14.25" hidden="1" customHeight="1" x14ac:dyDescent="0.2"/>
    <row r="1626" ht="14.25" hidden="1" customHeight="1" x14ac:dyDescent="0.2"/>
    <row r="1627" ht="14.25" hidden="1" customHeight="1" x14ac:dyDescent="0.2"/>
    <row r="1628" ht="14.25" hidden="1" customHeight="1" x14ac:dyDescent="0.2"/>
    <row r="1629" ht="14.25" hidden="1" customHeight="1" x14ac:dyDescent="0.2"/>
    <row r="1630" ht="14.25" hidden="1" customHeight="1" x14ac:dyDescent="0.2"/>
    <row r="1631" ht="14.25" hidden="1" customHeight="1" x14ac:dyDescent="0.2"/>
    <row r="1632" ht="14.25" hidden="1" customHeight="1" x14ac:dyDescent="0.2"/>
    <row r="1633" ht="14.25" hidden="1" customHeight="1" x14ac:dyDescent="0.2"/>
    <row r="1634" ht="14.25" hidden="1" customHeight="1" x14ac:dyDescent="0.2"/>
    <row r="1635" ht="14.25" hidden="1" customHeight="1" x14ac:dyDescent="0.2"/>
    <row r="1636" ht="14.25" hidden="1" customHeight="1" x14ac:dyDescent="0.2"/>
    <row r="1637" ht="14.25" hidden="1" customHeight="1" x14ac:dyDescent="0.2"/>
    <row r="1638" ht="14.25" hidden="1" customHeight="1" x14ac:dyDescent="0.2"/>
    <row r="1639" ht="14.25" hidden="1" customHeight="1" x14ac:dyDescent="0.2"/>
    <row r="1640" ht="14.25" hidden="1" customHeight="1" x14ac:dyDescent="0.2"/>
    <row r="1641" ht="14.25" hidden="1" customHeight="1" x14ac:dyDescent="0.2"/>
    <row r="1642" ht="14.25" hidden="1" customHeight="1" x14ac:dyDescent="0.2"/>
    <row r="1643" ht="14.25" hidden="1" customHeight="1" x14ac:dyDescent="0.2"/>
    <row r="1644" ht="14.25" hidden="1" customHeight="1" x14ac:dyDescent="0.2"/>
    <row r="1645" ht="14.25" hidden="1" customHeight="1" x14ac:dyDescent="0.2"/>
    <row r="1646" ht="14.25" hidden="1" customHeight="1" x14ac:dyDescent="0.2"/>
    <row r="1647" ht="14.25" hidden="1" customHeight="1" x14ac:dyDescent="0.2"/>
    <row r="1648" ht="14.25" hidden="1" customHeight="1" x14ac:dyDescent="0.2"/>
    <row r="1649" ht="14.25" hidden="1" customHeight="1" x14ac:dyDescent="0.2"/>
    <row r="1650" ht="14.25" hidden="1" customHeight="1" x14ac:dyDescent="0.2"/>
    <row r="1651" ht="14.25" hidden="1" customHeight="1" x14ac:dyDescent="0.2"/>
    <row r="1652" ht="14.25" hidden="1" customHeight="1" x14ac:dyDescent="0.2"/>
    <row r="1653" ht="14.25" hidden="1" customHeight="1" x14ac:dyDescent="0.2"/>
    <row r="1654" ht="14.25" hidden="1" customHeight="1" x14ac:dyDescent="0.2"/>
    <row r="1655" ht="14.25" hidden="1" customHeight="1" x14ac:dyDescent="0.2"/>
    <row r="1656" ht="14.25" hidden="1" customHeight="1" x14ac:dyDescent="0.2"/>
    <row r="1657" ht="14.25" hidden="1" customHeight="1" x14ac:dyDescent="0.2"/>
    <row r="1658" ht="14.25" hidden="1" customHeight="1" x14ac:dyDescent="0.2"/>
    <row r="1659" ht="14.25" hidden="1" customHeight="1" x14ac:dyDescent="0.2"/>
    <row r="1660" ht="14.25" hidden="1" customHeight="1" x14ac:dyDescent="0.2"/>
    <row r="1661" ht="14.25" hidden="1" customHeight="1" x14ac:dyDescent="0.2"/>
    <row r="1662" ht="14.25" hidden="1" customHeight="1" x14ac:dyDescent="0.2"/>
    <row r="1663" ht="14.25" hidden="1" customHeight="1" x14ac:dyDescent="0.2"/>
    <row r="1664" ht="14.25" hidden="1" customHeight="1" x14ac:dyDescent="0.2"/>
    <row r="1665" ht="14.25" hidden="1" customHeight="1" x14ac:dyDescent="0.2"/>
    <row r="1666" ht="14.25" hidden="1" customHeight="1" x14ac:dyDescent="0.2"/>
    <row r="1667" ht="14.25" hidden="1" customHeight="1" x14ac:dyDescent="0.2"/>
    <row r="1668" ht="14.25" hidden="1" customHeight="1" x14ac:dyDescent="0.2"/>
    <row r="1669" ht="14.25" hidden="1" customHeight="1" x14ac:dyDescent="0.2"/>
    <row r="1670" ht="14.25" hidden="1" customHeight="1" x14ac:dyDescent="0.2"/>
    <row r="1671" ht="14.25" hidden="1" customHeight="1" x14ac:dyDescent="0.2"/>
    <row r="1672" ht="14.25" hidden="1" customHeight="1" x14ac:dyDescent="0.2"/>
    <row r="1673" ht="14.25" hidden="1" customHeight="1" x14ac:dyDescent="0.2"/>
    <row r="1674" ht="14.25" hidden="1" customHeight="1" x14ac:dyDescent="0.2"/>
    <row r="1675" ht="14.25" hidden="1" customHeight="1" x14ac:dyDescent="0.2"/>
    <row r="1676" ht="14.25" hidden="1" customHeight="1" x14ac:dyDescent="0.2"/>
    <row r="1677" ht="14.25" hidden="1" customHeight="1" x14ac:dyDescent="0.2"/>
    <row r="1678" ht="14.25" hidden="1" customHeight="1" x14ac:dyDescent="0.2"/>
    <row r="1679" ht="14.25" hidden="1" customHeight="1" x14ac:dyDescent="0.2"/>
    <row r="1680" ht="14.25" hidden="1" customHeight="1" x14ac:dyDescent="0.2"/>
    <row r="1681" ht="14.25" hidden="1" customHeight="1" x14ac:dyDescent="0.2"/>
    <row r="1682" ht="14.25" hidden="1" customHeight="1" x14ac:dyDescent="0.2"/>
    <row r="1683" ht="14.25" hidden="1" customHeight="1" x14ac:dyDescent="0.2"/>
    <row r="1684" ht="14.25" hidden="1" customHeight="1" x14ac:dyDescent="0.2"/>
    <row r="1685" ht="14.25" hidden="1" customHeight="1" x14ac:dyDescent="0.2"/>
    <row r="1686" ht="14.25" hidden="1" customHeight="1" x14ac:dyDescent="0.2"/>
    <row r="1687" ht="14.25" hidden="1" customHeight="1" x14ac:dyDescent="0.2"/>
    <row r="1688" ht="14.25" hidden="1" customHeight="1" x14ac:dyDescent="0.2"/>
    <row r="1689" ht="14.25" hidden="1" customHeight="1" x14ac:dyDescent="0.2"/>
    <row r="1690" ht="14.25" hidden="1" customHeight="1" x14ac:dyDescent="0.2"/>
    <row r="1691" ht="14.25" hidden="1" customHeight="1" x14ac:dyDescent="0.2"/>
    <row r="1692" ht="14.25" hidden="1" customHeight="1" x14ac:dyDescent="0.2"/>
    <row r="1693" ht="14.25" hidden="1" customHeight="1" x14ac:dyDescent="0.2"/>
    <row r="1694" ht="14.25" hidden="1" customHeight="1" x14ac:dyDescent="0.2"/>
    <row r="1695" ht="14.25" hidden="1" customHeight="1" x14ac:dyDescent="0.2"/>
    <row r="1696" ht="14.25" hidden="1" customHeight="1" x14ac:dyDescent="0.2"/>
    <row r="1697" ht="14.25" hidden="1" customHeight="1" x14ac:dyDescent="0.2"/>
    <row r="1698" ht="14.25" hidden="1" customHeight="1" x14ac:dyDescent="0.2"/>
    <row r="1699" ht="14.25" hidden="1" customHeight="1" x14ac:dyDescent="0.2"/>
    <row r="1700" ht="14.25" hidden="1" customHeight="1" x14ac:dyDescent="0.2"/>
    <row r="1701" ht="14.25" hidden="1" customHeight="1" x14ac:dyDescent="0.2"/>
    <row r="1702" ht="14.25" hidden="1" customHeight="1" x14ac:dyDescent="0.2"/>
    <row r="1703" ht="14.25" hidden="1" customHeight="1" x14ac:dyDescent="0.2"/>
    <row r="1704" ht="14.25" hidden="1" customHeight="1" x14ac:dyDescent="0.2"/>
    <row r="1705" ht="14.25" hidden="1" customHeight="1" x14ac:dyDescent="0.2"/>
    <row r="1706" ht="14.25" hidden="1" customHeight="1" x14ac:dyDescent="0.2"/>
    <row r="1707" ht="14.25" hidden="1" customHeight="1" x14ac:dyDescent="0.2"/>
    <row r="1708" ht="14.25" hidden="1" customHeight="1" x14ac:dyDescent="0.2"/>
    <row r="1709" ht="14.25" hidden="1" customHeight="1" x14ac:dyDescent="0.2"/>
    <row r="1710" ht="14.25" hidden="1" customHeight="1" x14ac:dyDescent="0.2"/>
    <row r="1711" ht="14.25" hidden="1" customHeight="1" x14ac:dyDescent="0.2"/>
    <row r="1712" ht="14.25" hidden="1" customHeight="1" x14ac:dyDescent="0.2"/>
    <row r="1713" ht="14.25" hidden="1" customHeight="1" x14ac:dyDescent="0.2"/>
    <row r="1714" ht="14.25" hidden="1" customHeight="1" x14ac:dyDescent="0.2"/>
    <row r="1715" ht="14.25" hidden="1" customHeight="1" x14ac:dyDescent="0.2"/>
    <row r="1716" ht="14.25" hidden="1" customHeight="1" x14ac:dyDescent="0.2"/>
    <row r="1717" ht="14.25" hidden="1" customHeight="1" x14ac:dyDescent="0.2"/>
    <row r="1718" ht="14.25" hidden="1" customHeight="1" x14ac:dyDescent="0.2"/>
    <row r="1719" ht="14.25" hidden="1" customHeight="1" x14ac:dyDescent="0.2"/>
    <row r="1720" ht="14.25" hidden="1" customHeight="1" x14ac:dyDescent="0.2"/>
    <row r="1721" ht="14.25" hidden="1" customHeight="1" x14ac:dyDescent="0.2"/>
    <row r="1722" ht="14.25" hidden="1" customHeight="1" x14ac:dyDescent="0.2"/>
    <row r="1723" ht="14.25" hidden="1" customHeight="1" x14ac:dyDescent="0.2"/>
    <row r="1724" ht="14.25" hidden="1" customHeight="1" x14ac:dyDescent="0.2"/>
    <row r="1725" ht="14.25" hidden="1" customHeight="1" x14ac:dyDescent="0.2"/>
    <row r="1726" ht="14.25" hidden="1" customHeight="1" x14ac:dyDescent="0.2"/>
    <row r="1727" ht="14.25" hidden="1" customHeight="1" x14ac:dyDescent="0.2"/>
    <row r="1728" ht="14.25" hidden="1" customHeight="1" x14ac:dyDescent="0.2"/>
    <row r="1729" ht="14.25" hidden="1" customHeight="1" x14ac:dyDescent="0.2"/>
    <row r="1730" ht="14.25" hidden="1" customHeight="1" x14ac:dyDescent="0.2"/>
    <row r="1731" ht="14.25" hidden="1" customHeight="1" x14ac:dyDescent="0.2"/>
    <row r="1732" ht="14.25" hidden="1" customHeight="1" x14ac:dyDescent="0.2"/>
    <row r="1733" ht="14.25" hidden="1" customHeight="1" x14ac:dyDescent="0.2"/>
    <row r="1734" ht="14.25" hidden="1" customHeight="1" x14ac:dyDescent="0.2"/>
    <row r="1735" ht="14.25" hidden="1" customHeight="1" x14ac:dyDescent="0.2"/>
    <row r="1736" ht="14.25" hidden="1" customHeight="1" x14ac:dyDescent="0.2"/>
    <row r="1737" ht="14.25" hidden="1" customHeight="1" x14ac:dyDescent="0.2"/>
    <row r="1738" ht="14.25" hidden="1" customHeight="1" x14ac:dyDescent="0.2"/>
    <row r="1739" ht="14.25" hidden="1" customHeight="1" x14ac:dyDescent="0.2"/>
    <row r="1740" ht="14.25" hidden="1" customHeight="1" x14ac:dyDescent="0.2"/>
    <row r="1741" ht="14.25" hidden="1" customHeight="1" x14ac:dyDescent="0.2"/>
    <row r="1742" ht="14.25" hidden="1" customHeight="1" x14ac:dyDescent="0.2"/>
    <row r="1743" ht="14.25" hidden="1" customHeight="1" x14ac:dyDescent="0.2"/>
    <row r="1744" ht="14.25" hidden="1" customHeight="1" x14ac:dyDescent="0.2"/>
    <row r="1745" ht="14.25" hidden="1" customHeight="1" x14ac:dyDescent="0.2"/>
    <row r="1746" ht="14.25" hidden="1" customHeight="1" x14ac:dyDescent="0.2"/>
    <row r="1747" ht="14.25" hidden="1" customHeight="1" x14ac:dyDescent="0.2"/>
    <row r="1748" ht="14.25" hidden="1" customHeight="1" x14ac:dyDescent="0.2"/>
    <row r="1749" ht="14.25" hidden="1" customHeight="1" x14ac:dyDescent="0.2"/>
    <row r="1750" ht="14.25" hidden="1" customHeight="1" x14ac:dyDescent="0.2"/>
    <row r="1751" ht="14.25" hidden="1" customHeight="1" x14ac:dyDescent="0.2"/>
    <row r="1752" ht="14.25" hidden="1" customHeight="1" x14ac:dyDescent="0.2"/>
    <row r="1753" ht="14.25" hidden="1" customHeight="1" x14ac:dyDescent="0.2"/>
    <row r="1754" ht="14.25" hidden="1" customHeight="1" x14ac:dyDescent="0.2"/>
    <row r="1755" ht="14.25" hidden="1" customHeight="1" x14ac:dyDescent="0.2"/>
    <row r="1756" ht="14.25" hidden="1" customHeight="1" x14ac:dyDescent="0.2"/>
    <row r="1757" ht="14.25" hidden="1" customHeight="1" x14ac:dyDescent="0.2"/>
    <row r="1758" ht="14.25" hidden="1" customHeight="1" x14ac:dyDescent="0.2"/>
    <row r="1759" ht="14.25" hidden="1" customHeight="1" x14ac:dyDescent="0.2"/>
    <row r="1760" ht="14.25" hidden="1" customHeight="1" x14ac:dyDescent="0.2"/>
    <row r="1761" ht="14.25" hidden="1" customHeight="1" x14ac:dyDescent="0.2"/>
    <row r="1762" ht="14.25" hidden="1" customHeight="1" x14ac:dyDescent="0.2"/>
    <row r="1763" ht="14.25" hidden="1" customHeight="1" x14ac:dyDescent="0.2"/>
    <row r="1764" ht="14.25" hidden="1" customHeight="1" x14ac:dyDescent="0.2"/>
    <row r="1765" ht="14.25" hidden="1" customHeight="1" x14ac:dyDescent="0.2"/>
    <row r="1766" ht="14.25" hidden="1" customHeight="1" x14ac:dyDescent="0.2"/>
    <row r="1767" ht="14.25" hidden="1" customHeight="1" x14ac:dyDescent="0.2"/>
    <row r="1768" ht="14.25" hidden="1" customHeight="1" x14ac:dyDescent="0.2"/>
    <row r="1769" ht="14.25" hidden="1" customHeight="1" x14ac:dyDescent="0.2"/>
    <row r="1770" ht="14.25" hidden="1" customHeight="1" x14ac:dyDescent="0.2"/>
    <row r="1771" ht="14.25" hidden="1" customHeight="1" x14ac:dyDescent="0.2"/>
    <row r="1772" ht="14.25" hidden="1" customHeight="1" x14ac:dyDescent="0.2"/>
    <row r="1773" ht="14.25" hidden="1" customHeight="1" x14ac:dyDescent="0.2"/>
    <row r="1774" ht="14.25" hidden="1" customHeight="1" x14ac:dyDescent="0.2"/>
    <row r="1775" ht="14.25" hidden="1" customHeight="1" x14ac:dyDescent="0.2"/>
    <row r="1776" ht="14.25" hidden="1" customHeight="1" x14ac:dyDescent="0.2"/>
    <row r="1777" ht="14.25" hidden="1" customHeight="1" x14ac:dyDescent="0.2"/>
    <row r="1778" ht="14.25" hidden="1" customHeight="1" x14ac:dyDescent="0.2"/>
    <row r="1779" ht="14.25" hidden="1" customHeight="1" x14ac:dyDescent="0.2"/>
    <row r="1780" ht="14.25" hidden="1" customHeight="1" x14ac:dyDescent="0.2"/>
    <row r="1781" ht="14.25" hidden="1" customHeight="1" x14ac:dyDescent="0.2"/>
    <row r="1782" ht="14.25" hidden="1" customHeight="1" x14ac:dyDescent="0.2"/>
    <row r="1783" ht="14.25" hidden="1" customHeight="1" x14ac:dyDescent="0.2"/>
    <row r="1784" ht="14.25" hidden="1" customHeight="1" x14ac:dyDescent="0.2"/>
    <row r="1785" ht="14.25" hidden="1" customHeight="1" x14ac:dyDescent="0.2"/>
    <row r="1786" ht="14.25" hidden="1" customHeight="1" x14ac:dyDescent="0.2"/>
    <row r="1787" ht="14.25" hidden="1" customHeight="1" x14ac:dyDescent="0.2"/>
    <row r="1788" ht="14.25" hidden="1" customHeight="1" x14ac:dyDescent="0.2"/>
    <row r="1789" ht="14.25" hidden="1" customHeight="1" x14ac:dyDescent="0.2"/>
    <row r="1790" ht="14.25" hidden="1" customHeight="1" x14ac:dyDescent="0.2"/>
    <row r="1791" ht="14.25" hidden="1" customHeight="1" x14ac:dyDescent="0.2"/>
    <row r="1792" ht="14.25" hidden="1" customHeight="1" x14ac:dyDescent="0.2"/>
    <row r="1793" ht="14.25" hidden="1" customHeight="1" x14ac:dyDescent="0.2"/>
    <row r="1794" ht="14.25" hidden="1" customHeight="1" x14ac:dyDescent="0.2"/>
    <row r="1795" ht="14.25" hidden="1" customHeight="1" x14ac:dyDescent="0.2"/>
    <row r="1796" ht="14.25" hidden="1" customHeight="1" x14ac:dyDescent="0.2"/>
    <row r="1797" ht="14.25" hidden="1" customHeight="1" x14ac:dyDescent="0.2"/>
    <row r="1798" ht="14.25" hidden="1" customHeight="1" x14ac:dyDescent="0.2"/>
    <row r="1799" ht="14.25" hidden="1" customHeight="1" x14ac:dyDescent="0.2"/>
    <row r="1800" ht="14.25" hidden="1" customHeight="1" x14ac:dyDescent="0.2"/>
    <row r="1801" ht="14.25" hidden="1" customHeight="1" x14ac:dyDescent="0.2"/>
    <row r="1802" ht="14.25" hidden="1" customHeight="1" x14ac:dyDescent="0.2"/>
    <row r="1803" ht="14.25" hidden="1" customHeight="1" x14ac:dyDescent="0.2"/>
    <row r="1804" ht="14.25" hidden="1" customHeight="1" x14ac:dyDescent="0.2"/>
    <row r="1805" ht="14.25" hidden="1" customHeight="1" x14ac:dyDescent="0.2"/>
    <row r="1806" ht="14.25" hidden="1" customHeight="1" x14ac:dyDescent="0.2"/>
    <row r="1807" ht="14.25" hidden="1" customHeight="1" x14ac:dyDescent="0.2"/>
    <row r="1808" ht="14.25" hidden="1" customHeight="1" x14ac:dyDescent="0.2"/>
    <row r="1809" ht="14.25" hidden="1" customHeight="1" x14ac:dyDescent="0.2"/>
    <row r="1810" ht="14.25" hidden="1" customHeight="1" x14ac:dyDescent="0.2"/>
    <row r="1811" ht="14.25" hidden="1" customHeight="1" x14ac:dyDescent="0.2"/>
    <row r="1812" ht="14.25" hidden="1" customHeight="1" x14ac:dyDescent="0.2"/>
    <row r="1813" ht="14.25" hidden="1" customHeight="1" x14ac:dyDescent="0.2"/>
    <row r="1814" ht="14.25" hidden="1" customHeight="1" x14ac:dyDescent="0.2"/>
    <row r="1815" ht="14.25" hidden="1" customHeight="1" x14ac:dyDescent="0.2"/>
    <row r="1816" ht="14.25" hidden="1" customHeight="1" x14ac:dyDescent="0.2"/>
    <row r="1817" ht="14.25" hidden="1" customHeight="1" x14ac:dyDescent="0.2"/>
    <row r="1818" ht="14.25" hidden="1" customHeight="1" x14ac:dyDescent="0.2"/>
    <row r="1819" ht="14.25" hidden="1" customHeight="1" x14ac:dyDescent="0.2"/>
    <row r="1820" ht="14.25" hidden="1" customHeight="1" x14ac:dyDescent="0.2"/>
    <row r="1821" ht="14.25" hidden="1" customHeight="1" x14ac:dyDescent="0.2"/>
    <row r="1822" ht="14.25" hidden="1" customHeight="1" x14ac:dyDescent="0.2"/>
    <row r="1823" ht="14.25" hidden="1" customHeight="1" x14ac:dyDescent="0.2"/>
    <row r="1824" ht="14.25" hidden="1" customHeight="1" x14ac:dyDescent="0.2"/>
    <row r="1825" ht="14.25" hidden="1" customHeight="1" x14ac:dyDescent="0.2"/>
    <row r="1826" ht="14.25" hidden="1" customHeight="1" x14ac:dyDescent="0.2"/>
    <row r="1827" ht="14.25" hidden="1" customHeight="1" x14ac:dyDescent="0.2"/>
    <row r="1828" ht="14.25" hidden="1" customHeight="1" x14ac:dyDescent="0.2"/>
    <row r="1829" ht="14.25" hidden="1" customHeight="1" x14ac:dyDescent="0.2"/>
    <row r="1830" ht="14.25" hidden="1" customHeight="1" x14ac:dyDescent="0.2"/>
    <row r="1831" ht="14.25" hidden="1" customHeight="1" x14ac:dyDescent="0.2"/>
    <row r="1832" ht="14.25" hidden="1" customHeight="1" x14ac:dyDescent="0.2"/>
    <row r="1833" ht="14.25" hidden="1" customHeight="1" x14ac:dyDescent="0.2"/>
    <row r="1834" ht="14.25" hidden="1" customHeight="1" x14ac:dyDescent="0.2"/>
    <row r="1835" ht="14.25" hidden="1" customHeight="1" x14ac:dyDescent="0.2"/>
    <row r="1836" ht="14.25" hidden="1" customHeight="1" x14ac:dyDescent="0.2"/>
    <row r="1837" ht="14.25" hidden="1" customHeight="1" x14ac:dyDescent="0.2"/>
    <row r="1838" ht="14.25" hidden="1" customHeight="1" x14ac:dyDescent="0.2"/>
    <row r="1839" ht="14.25" hidden="1" customHeight="1" x14ac:dyDescent="0.2"/>
    <row r="1840" ht="14.25" hidden="1" customHeight="1" x14ac:dyDescent="0.2"/>
    <row r="1841" ht="14.25" hidden="1" customHeight="1" x14ac:dyDescent="0.2"/>
    <row r="1842" ht="14.25" hidden="1" customHeight="1" x14ac:dyDescent="0.2"/>
    <row r="1843" ht="14.25" hidden="1" customHeight="1" x14ac:dyDescent="0.2"/>
    <row r="1844" ht="14.25" hidden="1" customHeight="1" x14ac:dyDescent="0.2"/>
    <row r="1845" ht="14.25" hidden="1" customHeight="1" x14ac:dyDescent="0.2"/>
    <row r="1846" ht="14.25" hidden="1" customHeight="1" x14ac:dyDescent="0.2"/>
    <row r="1847" ht="14.25" hidden="1" customHeight="1" x14ac:dyDescent="0.2"/>
    <row r="1848" ht="14.25" hidden="1" customHeight="1" x14ac:dyDescent="0.2"/>
    <row r="1849" ht="14.25" hidden="1" customHeight="1" x14ac:dyDescent="0.2"/>
    <row r="1850" ht="14.25" hidden="1" customHeight="1" x14ac:dyDescent="0.2"/>
    <row r="1851" ht="14.25" hidden="1" customHeight="1" x14ac:dyDescent="0.2"/>
    <row r="1852" ht="14.25" hidden="1" customHeight="1" x14ac:dyDescent="0.2"/>
    <row r="1853" ht="14.25" hidden="1" customHeight="1" x14ac:dyDescent="0.2"/>
    <row r="1854" ht="14.25" hidden="1" customHeight="1" x14ac:dyDescent="0.2"/>
    <row r="1855" ht="14.25" hidden="1" customHeight="1" x14ac:dyDescent="0.2"/>
    <row r="1856" ht="14.25" hidden="1" customHeight="1" x14ac:dyDescent="0.2"/>
    <row r="1857" ht="14.25" hidden="1" customHeight="1" x14ac:dyDescent="0.2"/>
    <row r="1858" ht="14.25" hidden="1" customHeight="1" x14ac:dyDescent="0.2"/>
    <row r="1859" ht="14.25" hidden="1" customHeight="1" x14ac:dyDescent="0.2"/>
    <row r="1860" ht="14.25" hidden="1" customHeight="1" x14ac:dyDescent="0.2"/>
    <row r="1861" ht="14.25" hidden="1" customHeight="1" x14ac:dyDescent="0.2"/>
    <row r="1862" ht="14.25" hidden="1" customHeight="1" x14ac:dyDescent="0.2"/>
    <row r="1863" ht="14.25" hidden="1" customHeight="1" x14ac:dyDescent="0.2"/>
    <row r="1864" ht="14.25" hidden="1" customHeight="1" x14ac:dyDescent="0.2"/>
    <row r="1865" ht="14.25" hidden="1" customHeight="1" x14ac:dyDescent="0.2"/>
    <row r="1866" ht="14.25" hidden="1" customHeight="1" x14ac:dyDescent="0.2"/>
    <row r="1867" ht="14.25" hidden="1" customHeight="1" x14ac:dyDescent="0.2"/>
    <row r="1868" ht="14.25" hidden="1" customHeight="1" x14ac:dyDescent="0.2"/>
    <row r="1869" ht="14.25" hidden="1" customHeight="1" x14ac:dyDescent="0.2"/>
    <row r="1870" ht="14.25" hidden="1" customHeight="1" x14ac:dyDescent="0.2"/>
    <row r="1871" ht="14.25" hidden="1" customHeight="1" x14ac:dyDescent="0.2"/>
    <row r="1872" ht="14.25" hidden="1" customHeight="1" x14ac:dyDescent="0.2"/>
    <row r="1873" ht="14.25" hidden="1" customHeight="1" x14ac:dyDescent="0.2"/>
    <row r="1874" ht="14.25" hidden="1" customHeight="1" x14ac:dyDescent="0.2"/>
    <row r="1875" ht="14.25" hidden="1" customHeight="1" x14ac:dyDescent="0.2"/>
    <row r="1876" ht="14.25" hidden="1" customHeight="1" x14ac:dyDescent="0.2"/>
    <row r="1877" ht="14.25" hidden="1" customHeight="1" x14ac:dyDescent="0.2"/>
    <row r="1878" ht="14.25" hidden="1" customHeight="1" x14ac:dyDescent="0.2"/>
    <row r="1879" ht="14.25" hidden="1" customHeight="1" x14ac:dyDescent="0.2"/>
    <row r="1880" ht="14.25" hidden="1" customHeight="1" x14ac:dyDescent="0.2"/>
    <row r="1881" ht="14.25" hidden="1" customHeight="1" x14ac:dyDescent="0.2"/>
    <row r="1882" ht="14.25" hidden="1" customHeight="1" x14ac:dyDescent="0.2"/>
    <row r="1883" ht="14.25" hidden="1" customHeight="1" x14ac:dyDescent="0.2"/>
    <row r="1884" ht="14.25" hidden="1" customHeight="1" x14ac:dyDescent="0.2"/>
    <row r="1885" ht="14.25" hidden="1" customHeight="1" x14ac:dyDescent="0.2"/>
    <row r="1886" ht="14.25" hidden="1" customHeight="1" x14ac:dyDescent="0.2"/>
    <row r="1887" ht="14.25" hidden="1" customHeight="1" x14ac:dyDescent="0.2"/>
    <row r="1888" ht="14.25" hidden="1" customHeight="1" x14ac:dyDescent="0.2"/>
    <row r="1889" ht="14.25" hidden="1" customHeight="1" x14ac:dyDescent="0.2"/>
    <row r="1890" ht="14.25" hidden="1" customHeight="1" x14ac:dyDescent="0.2"/>
    <row r="1891" ht="14.25" hidden="1" customHeight="1" x14ac:dyDescent="0.2"/>
    <row r="1892" ht="14.25" hidden="1" customHeight="1" x14ac:dyDescent="0.2"/>
    <row r="1893" ht="14.25" hidden="1" customHeight="1" x14ac:dyDescent="0.2"/>
    <row r="1894" ht="14.25" hidden="1" customHeight="1" x14ac:dyDescent="0.2"/>
    <row r="1895" ht="14.25" hidden="1" customHeight="1" x14ac:dyDescent="0.2"/>
    <row r="1896" ht="14.25" hidden="1" customHeight="1" x14ac:dyDescent="0.2"/>
    <row r="1897" ht="14.25" hidden="1" customHeight="1" x14ac:dyDescent="0.2"/>
    <row r="1898" ht="14.25" hidden="1" customHeight="1" x14ac:dyDescent="0.2"/>
    <row r="1899" ht="14.25" hidden="1" customHeight="1" x14ac:dyDescent="0.2"/>
    <row r="1900" ht="14.25" hidden="1" customHeight="1" x14ac:dyDescent="0.2"/>
    <row r="1901" ht="14.25" hidden="1" customHeight="1" x14ac:dyDescent="0.2"/>
    <row r="1902" ht="14.25" hidden="1" customHeight="1" x14ac:dyDescent="0.2"/>
    <row r="1903" ht="14.25" hidden="1" customHeight="1" x14ac:dyDescent="0.2"/>
    <row r="1904" ht="14.25" hidden="1" customHeight="1" x14ac:dyDescent="0.2"/>
    <row r="1905" ht="14.25" hidden="1" customHeight="1" x14ac:dyDescent="0.2"/>
    <row r="1906" ht="14.25" hidden="1" customHeight="1" x14ac:dyDescent="0.2"/>
    <row r="1907" ht="14.25" hidden="1" customHeight="1" x14ac:dyDescent="0.2"/>
    <row r="1908" ht="14.25" hidden="1" customHeight="1" x14ac:dyDescent="0.2"/>
    <row r="1909" ht="14.25" hidden="1" customHeight="1" x14ac:dyDescent="0.2"/>
    <row r="1910" ht="14.25" hidden="1" customHeight="1" x14ac:dyDescent="0.2"/>
    <row r="1911" ht="14.25" hidden="1" customHeight="1" x14ac:dyDescent="0.2"/>
    <row r="1912" ht="14.25" hidden="1" customHeight="1" x14ac:dyDescent="0.2"/>
    <row r="1913" ht="14.25" hidden="1" customHeight="1" x14ac:dyDescent="0.2"/>
    <row r="1914" ht="14.25" hidden="1" customHeight="1" x14ac:dyDescent="0.2"/>
    <row r="1915" ht="14.25" hidden="1" customHeight="1" x14ac:dyDescent="0.2"/>
    <row r="1916" ht="14.25" hidden="1" customHeight="1" x14ac:dyDescent="0.2"/>
    <row r="1917" ht="14.25" hidden="1" customHeight="1" x14ac:dyDescent="0.2"/>
    <row r="1918" ht="14.25" hidden="1" customHeight="1" x14ac:dyDescent="0.2"/>
    <row r="1919" ht="14.25" hidden="1" customHeight="1" x14ac:dyDescent="0.2"/>
    <row r="1920" ht="14.25" hidden="1" customHeight="1" x14ac:dyDescent="0.2"/>
    <row r="1921" ht="14.25" hidden="1" customHeight="1" x14ac:dyDescent="0.2"/>
    <row r="1922" ht="14.25" hidden="1" customHeight="1" x14ac:dyDescent="0.2"/>
    <row r="1923" ht="14.25" hidden="1" customHeight="1" x14ac:dyDescent="0.2"/>
    <row r="1924" ht="14.25" hidden="1" customHeight="1" x14ac:dyDescent="0.2"/>
    <row r="1925" ht="14.25" hidden="1" customHeight="1" x14ac:dyDescent="0.2"/>
    <row r="1926" ht="14.25" hidden="1" customHeight="1" x14ac:dyDescent="0.2"/>
    <row r="1927" ht="14.25" hidden="1" customHeight="1" x14ac:dyDescent="0.2"/>
    <row r="1928" ht="14.25" hidden="1" customHeight="1" x14ac:dyDescent="0.2"/>
    <row r="1929" ht="14.25" hidden="1" customHeight="1" x14ac:dyDescent="0.2"/>
    <row r="1930" ht="14.25" hidden="1" customHeight="1" x14ac:dyDescent="0.2"/>
    <row r="1931" ht="14.25" hidden="1" customHeight="1" x14ac:dyDescent="0.2"/>
    <row r="1932" ht="14.25" hidden="1" customHeight="1" x14ac:dyDescent="0.2"/>
    <row r="1933" ht="14.25" hidden="1" customHeight="1" x14ac:dyDescent="0.2"/>
    <row r="1934" ht="14.25" hidden="1" customHeight="1" x14ac:dyDescent="0.2"/>
    <row r="1935" ht="14.25" hidden="1" customHeight="1" x14ac:dyDescent="0.2"/>
    <row r="1936" ht="14.25" hidden="1" customHeight="1" x14ac:dyDescent="0.2"/>
    <row r="1937" ht="14.25" hidden="1" customHeight="1" x14ac:dyDescent="0.2"/>
    <row r="1938" ht="14.25" hidden="1" customHeight="1" x14ac:dyDescent="0.2"/>
    <row r="1939" ht="14.25" hidden="1" customHeight="1" x14ac:dyDescent="0.2"/>
    <row r="1940" ht="14.25" hidden="1" customHeight="1" x14ac:dyDescent="0.2"/>
    <row r="1941" ht="14.25" hidden="1" customHeight="1" x14ac:dyDescent="0.2"/>
    <row r="1942" ht="14.25" hidden="1" customHeight="1" x14ac:dyDescent="0.2"/>
    <row r="1943" ht="14.25" hidden="1" customHeight="1" x14ac:dyDescent="0.2"/>
    <row r="1944" ht="14.25" hidden="1" customHeight="1" x14ac:dyDescent="0.2"/>
    <row r="1945" ht="14.25" hidden="1" customHeight="1" x14ac:dyDescent="0.2"/>
    <row r="1946" ht="14.25" hidden="1" customHeight="1" x14ac:dyDescent="0.2"/>
    <row r="1947" ht="14.25" hidden="1" customHeight="1" x14ac:dyDescent="0.2"/>
    <row r="1948" ht="14.25" hidden="1" customHeight="1" x14ac:dyDescent="0.2"/>
    <row r="1949" ht="14.25" hidden="1" customHeight="1" x14ac:dyDescent="0.2"/>
    <row r="1950" ht="14.25" hidden="1" customHeight="1" x14ac:dyDescent="0.2"/>
    <row r="1951" ht="14.25" hidden="1" customHeight="1" x14ac:dyDescent="0.2"/>
    <row r="1952" ht="14.25" hidden="1" customHeight="1" x14ac:dyDescent="0.2"/>
    <row r="1953" ht="14.25" hidden="1" customHeight="1" x14ac:dyDescent="0.2"/>
    <row r="1954" ht="14.25" hidden="1" customHeight="1" x14ac:dyDescent="0.2"/>
    <row r="1955" ht="14.25" hidden="1" customHeight="1" x14ac:dyDescent="0.2"/>
    <row r="1956" ht="14.25" hidden="1" customHeight="1" x14ac:dyDescent="0.2"/>
    <row r="1957" ht="14.25" hidden="1" customHeight="1" x14ac:dyDescent="0.2"/>
    <row r="1958" ht="14.25" hidden="1" customHeight="1" x14ac:dyDescent="0.2"/>
    <row r="1959" ht="14.25" hidden="1" customHeight="1" x14ac:dyDescent="0.2"/>
    <row r="1960" ht="14.25" hidden="1" customHeight="1" x14ac:dyDescent="0.2"/>
    <row r="1961" ht="14.25" hidden="1" customHeight="1" x14ac:dyDescent="0.2"/>
    <row r="1962" ht="14.25" hidden="1" customHeight="1" x14ac:dyDescent="0.2"/>
    <row r="1963" ht="14.25" hidden="1" customHeight="1" x14ac:dyDescent="0.2"/>
    <row r="1964" ht="14.25" hidden="1" customHeight="1" x14ac:dyDescent="0.2"/>
    <row r="1965" ht="14.25" hidden="1" customHeight="1" x14ac:dyDescent="0.2"/>
    <row r="1966" ht="14.25" hidden="1" customHeight="1" x14ac:dyDescent="0.2"/>
    <row r="1967" ht="14.25" hidden="1" customHeight="1" x14ac:dyDescent="0.2"/>
    <row r="1968" ht="14.25" hidden="1" customHeight="1" x14ac:dyDescent="0.2"/>
    <row r="1969" ht="14.25" hidden="1" customHeight="1" x14ac:dyDescent="0.2"/>
    <row r="1970" ht="14.25" hidden="1" customHeight="1" x14ac:dyDescent="0.2"/>
    <row r="1971" ht="14.25" hidden="1" customHeight="1" x14ac:dyDescent="0.2"/>
    <row r="1972" ht="14.25" hidden="1" customHeight="1" x14ac:dyDescent="0.2"/>
    <row r="1973" ht="14.25" hidden="1" customHeight="1" x14ac:dyDescent="0.2"/>
    <row r="1974" ht="14.25" hidden="1" customHeight="1" x14ac:dyDescent="0.2"/>
    <row r="1975" ht="14.25" hidden="1" customHeight="1" x14ac:dyDescent="0.2"/>
    <row r="1976" ht="14.25" hidden="1" customHeight="1" x14ac:dyDescent="0.2"/>
    <row r="1977" ht="14.25" hidden="1" customHeight="1" x14ac:dyDescent="0.2"/>
    <row r="1978" ht="14.25" hidden="1" customHeight="1" x14ac:dyDescent="0.2"/>
    <row r="1979" ht="14.25" hidden="1" customHeight="1" x14ac:dyDescent="0.2"/>
    <row r="1980" ht="14.25" hidden="1" customHeight="1" x14ac:dyDescent="0.2"/>
    <row r="1981" ht="14.25" hidden="1" customHeight="1" x14ac:dyDescent="0.2"/>
    <row r="1982" ht="14.25" hidden="1" customHeight="1" x14ac:dyDescent="0.2"/>
    <row r="1983" ht="14.25" hidden="1" customHeight="1" x14ac:dyDescent="0.2"/>
    <row r="1984" ht="14.25" hidden="1" customHeight="1" x14ac:dyDescent="0.2"/>
    <row r="1985" ht="14.25" hidden="1" customHeight="1" x14ac:dyDescent="0.2"/>
    <row r="1986" ht="14.25" hidden="1" customHeight="1" x14ac:dyDescent="0.2"/>
    <row r="1987" ht="14.25" hidden="1" customHeight="1" x14ac:dyDescent="0.2"/>
    <row r="1988" ht="14.25" hidden="1" customHeight="1" x14ac:dyDescent="0.2"/>
    <row r="1989" ht="14.25" hidden="1" customHeight="1" x14ac:dyDescent="0.2"/>
    <row r="1990" ht="14.25" hidden="1" customHeight="1" x14ac:dyDescent="0.2"/>
    <row r="1991" ht="14.25" hidden="1" customHeight="1" x14ac:dyDescent="0.2"/>
    <row r="1992" ht="14.25" hidden="1" customHeight="1" x14ac:dyDescent="0.2"/>
    <row r="1993" ht="14.25" hidden="1" customHeight="1" x14ac:dyDescent="0.2"/>
    <row r="1994" ht="14.25" hidden="1" customHeight="1" x14ac:dyDescent="0.2"/>
    <row r="1995" ht="14.25" hidden="1" customHeight="1" x14ac:dyDescent="0.2"/>
    <row r="1996" ht="14.25" hidden="1" customHeight="1" x14ac:dyDescent="0.2"/>
    <row r="1997" ht="14.25" hidden="1" customHeight="1" x14ac:dyDescent="0.2"/>
    <row r="1998" ht="14.25" hidden="1" customHeight="1" x14ac:dyDescent="0.2"/>
    <row r="1999" ht="14.25" hidden="1" customHeight="1" x14ac:dyDescent="0.2"/>
    <row r="2000" ht="14.25" hidden="1" customHeight="1" x14ac:dyDescent="0.2"/>
    <row r="2001" ht="14.25" hidden="1" customHeight="1" x14ac:dyDescent="0.2"/>
    <row r="2002" ht="14.25" hidden="1" customHeight="1" x14ac:dyDescent="0.2"/>
    <row r="2003" ht="14.25" hidden="1" customHeight="1" x14ac:dyDescent="0.2"/>
    <row r="2004" ht="14.25" hidden="1" customHeight="1" x14ac:dyDescent="0.2"/>
    <row r="2005" ht="14.25" hidden="1" customHeight="1" x14ac:dyDescent="0.2"/>
    <row r="2006" ht="14.25" hidden="1" customHeight="1" x14ac:dyDescent="0.2"/>
    <row r="2007" ht="14.25" hidden="1" customHeight="1" x14ac:dyDescent="0.2"/>
    <row r="2008" ht="14.25" hidden="1" customHeight="1" x14ac:dyDescent="0.2"/>
    <row r="2009" ht="14.25" hidden="1" customHeight="1" x14ac:dyDescent="0.2"/>
    <row r="2010" ht="14.25" hidden="1" customHeight="1" x14ac:dyDescent="0.2"/>
    <row r="2011" ht="14.25" hidden="1" customHeight="1" x14ac:dyDescent="0.2"/>
    <row r="2012" ht="14.25" hidden="1" customHeight="1" x14ac:dyDescent="0.2"/>
    <row r="2013" ht="14.25" hidden="1" customHeight="1" x14ac:dyDescent="0.2"/>
    <row r="2014" ht="14.25" hidden="1" customHeight="1" x14ac:dyDescent="0.2"/>
    <row r="2015" ht="14.25" hidden="1" customHeight="1" x14ac:dyDescent="0.2"/>
    <row r="2016" ht="14.25" hidden="1" customHeight="1" x14ac:dyDescent="0.2"/>
    <row r="2017" ht="14.25" hidden="1" customHeight="1" x14ac:dyDescent="0.2"/>
    <row r="2018" ht="14.25" hidden="1" customHeight="1" x14ac:dyDescent="0.2"/>
    <row r="2019" ht="14.25" hidden="1" customHeight="1" x14ac:dyDescent="0.2"/>
    <row r="2020" ht="14.25" hidden="1" customHeight="1" x14ac:dyDescent="0.2"/>
    <row r="2021" ht="14.25" hidden="1" customHeight="1" x14ac:dyDescent="0.2"/>
    <row r="2022" ht="14.25" hidden="1" customHeight="1" x14ac:dyDescent="0.2"/>
    <row r="2023" ht="14.25" hidden="1" customHeight="1" x14ac:dyDescent="0.2"/>
    <row r="2024" ht="14.25" hidden="1" customHeight="1" x14ac:dyDescent="0.2"/>
    <row r="2025" ht="14.25" hidden="1" customHeight="1" x14ac:dyDescent="0.2"/>
    <row r="2026" ht="14.25" hidden="1" customHeight="1" x14ac:dyDescent="0.2"/>
    <row r="2027" ht="14.25" hidden="1" customHeight="1" x14ac:dyDescent="0.2"/>
    <row r="2028" ht="14.25" hidden="1" customHeight="1" x14ac:dyDescent="0.2"/>
    <row r="2029" ht="14.25" hidden="1" customHeight="1" x14ac:dyDescent="0.2"/>
    <row r="2030" ht="14.25" hidden="1" customHeight="1" x14ac:dyDescent="0.2"/>
    <row r="2031" ht="14.25" hidden="1" customHeight="1" x14ac:dyDescent="0.2"/>
    <row r="2032" ht="14.25" hidden="1" customHeight="1" x14ac:dyDescent="0.2"/>
    <row r="2033" ht="14.25" hidden="1" customHeight="1" x14ac:dyDescent="0.2"/>
    <row r="2034" ht="14.25" hidden="1" customHeight="1" x14ac:dyDescent="0.2"/>
    <row r="2035" ht="14.25" hidden="1" customHeight="1" x14ac:dyDescent="0.2"/>
    <row r="2036" ht="14.25" hidden="1" customHeight="1" x14ac:dyDescent="0.2"/>
    <row r="2037" ht="14.25" hidden="1" customHeight="1" x14ac:dyDescent="0.2"/>
    <row r="2038" ht="14.25" hidden="1" customHeight="1" x14ac:dyDescent="0.2"/>
    <row r="2039" ht="14.25" hidden="1" customHeight="1" x14ac:dyDescent="0.2"/>
    <row r="2040" ht="14.25" hidden="1" customHeight="1" x14ac:dyDescent="0.2"/>
    <row r="2041" ht="14.25" hidden="1" customHeight="1" x14ac:dyDescent="0.2"/>
    <row r="2042" ht="14.25" hidden="1" customHeight="1" x14ac:dyDescent="0.2"/>
    <row r="2043" ht="14.25" hidden="1" customHeight="1" x14ac:dyDescent="0.2"/>
    <row r="2044" ht="14.25" hidden="1" customHeight="1" x14ac:dyDescent="0.2"/>
    <row r="2045" ht="14.25" hidden="1" customHeight="1" x14ac:dyDescent="0.2"/>
    <row r="2046" ht="14.25" hidden="1" customHeight="1" x14ac:dyDescent="0.2"/>
    <row r="2047" ht="14.25" hidden="1" customHeight="1" x14ac:dyDescent="0.2"/>
    <row r="2048" ht="14.25" hidden="1" customHeight="1" x14ac:dyDescent="0.2"/>
    <row r="2049" ht="14.25" hidden="1" customHeight="1" x14ac:dyDescent="0.2"/>
    <row r="2050" ht="14.25" hidden="1" customHeight="1" x14ac:dyDescent="0.2"/>
    <row r="2051" ht="14.25" hidden="1" customHeight="1" x14ac:dyDescent="0.2"/>
    <row r="2052" ht="14.25" hidden="1" customHeight="1" x14ac:dyDescent="0.2"/>
    <row r="2053" ht="14.25" hidden="1" customHeight="1" x14ac:dyDescent="0.2"/>
    <row r="2054" ht="14.25" hidden="1" customHeight="1" x14ac:dyDescent="0.2"/>
    <row r="2055" ht="14.25" hidden="1" customHeight="1" x14ac:dyDescent="0.2"/>
    <row r="2056" ht="14.25" hidden="1" customHeight="1" x14ac:dyDescent="0.2"/>
    <row r="2057" ht="14.25" hidden="1" customHeight="1" x14ac:dyDescent="0.2"/>
    <row r="2058" ht="14.25" hidden="1" customHeight="1" x14ac:dyDescent="0.2"/>
    <row r="2059" ht="14.25" hidden="1" customHeight="1" x14ac:dyDescent="0.2"/>
    <row r="2060" ht="14.25" hidden="1" customHeight="1" x14ac:dyDescent="0.2"/>
    <row r="2061" ht="14.25" hidden="1" customHeight="1" x14ac:dyDescent="0.2"/>
    <row r="2062" ht="14.25" hidden="1" customHeight="1" x14ac:dyDescent="0.2"/>
    <row r="2063" ht="14.25" hidden="1" customHeight="1" x14ac:dyDescent="0.2"/>
    <row r="2064" ht="14.25" hidden="1" customHeight="1" x14ac:dyDescent="0.2"/>
    <row r="2065" ht="14.25" hidden="1" customHeight="1" x14ac:dyDescent="0.2"/>
    <row r="2066" ht="14.25" hidden="1" customHeight="1" x14ac:dyDescent="0.2"/>
    <row r="2067" ht="14.25" hidden="1" customHeight="1" x14ac:dyDescent="0.2"/>
    <row r="2068" ht="14.25" hidden="1" customHeight="1" x14ac:dyDescent="0.2"/>
    <row r="2069" ht="14.25" hidden="1" customHeight="1" x14ac:dyDescent="0.2"/>
    <row r="2070" ht="14.25" hidden="1" customHeight="1" x14ac:dyDescent="0.2"/>
    <row r="2071" ht="14.25" hidden="1" customHeight="1" x14ac:dyDescent="0.2"/>
    <row r="2072" ht="14.25" hidden="1" customHeight="1" x14ac:dyDescent="0.2"/>
    <row r="2073" ht="14.25" hidden="1" customHeight="1" x14ac:dyDescent="0.2"/>
    <row r="2074" ht="14.25" hidden="1" customHeight="1" x14ac:dyDescent="0.2"/>
    <row r="2075" ht="14.25" hidden="1" customHeight="1" x14ac:dyDescent="0.2"/>
    <row r="2076" ht="14.25" hidden="1" customHeight="1" x14ac:dyDescent="0.2"/>
    <row r="2077" ht="14.25" hidden="1" customHeight="1" x14ac:dyDescent="0.2"/>
    <row r="2078" ht="14.25" hidden="1" customHeight="1" x14ac:dyDescent="0.2"/>
    <row r="2079" ht="14.25" hidden="1" customHeight="1" x14ac:dyDescent="0.2"/>
    <row r="2080" ht="14.25" hidden="1" customHeight="1" x14ac:dyDescent="0.2"/>
    <row r="2081" ht="14.25" hidden="1" customHeight="1" x14ac:dyDescent="0.2"/>
    <row r="2082" ht="14.25" hidden="1" customHeight="1" x14ac:dyDescent="0.2"/>
    <row r="2083" ht="14.25" hidden="1" customHeight="1" x14ac:dyDescent="0.2"/>
    <row r="2084" ht="14.25" hidden="1" customHeight="1" x14ac:dyDescent="0.2"/>
    <row r="2085" ht="14.25" hidden="1" customHeight="1" x14ac:dyDescent="0.2"/>
    <row r="2086" ht="14.25" hidden="1" customHeight="1" x14ac:dyDescent="0.2"/>
    <row r="2087" ht="14.25" hidden="1" customHeight="1" x14ac:dyDescent="0.2"/>
    <row r="2088" ht="14.25" hidden="1" customHeight="1" x14ac:dyDescent="0.2"/>
    <row r="2089" ht="14.25" hidden="1" customHeight="1" x14ac:dyDescent="0.2"/>
    <row r="2090" ht="14.25" hidden="1" customHeight="1" x14ac:dyDescent="0.2"/>
    <row r="2091" ht="14.25" hidden="1" customHeight="1" x14ac:dyDescent="0.2"/>
    <row r="2092" ht="14.25" hidden="1" customHeight="1" x14ac:dyDescent="0.2"/>
    <row r="2093" ht="14.25" hidden="1" customHeight="1" x14ac:dyDescent="0.2"/>
    <row r="2094" ht="14.25" hidden="1" customHeight="1" x14ac:dyDescent="0.2"/>
    <row r="2095" ht="14.25" hidden="1" customHeight="1" x14ac:dyDescent="0.2"/>
    <row r="2096" ht="14.25" hidden="1" customHeight="1" x14ac:dyDescent="0.2"/>
    <row r="2097" ht="14.25" hidden="1" customHeight="1" x14ac:dyDescent="0.2"/>
    <row r="2098" ht="14.25" hidden="1" customHeight="1" x14ac:dyDescent="0.2"/>
    <row r="2099" ht="14.25" hidden="1" customHeight="1" x14ac:dyDescent="0.2"/>
    <row r="2100" ht="14.25" hidden="1" customHeight="1" x14ac:dyDescent="0.2"/>
    <row r="2101" ht="14.25" hidden="1" customHeight="1" x14ac:dyDescent="0.2"/>
    <row r="2102" ht="14.25" hidden="1" customHeight="1" x14ac:dyDescent="0.2"/>
    <row r="2103" ht="14.25" hidden="1" customHeight="1" x14ac:dyDescent="0.2"/>
    <row r="2104" ht="14.25" hidden="1" customHeight="1" x14ac:dyDescent="0.2"/>
    <row r="2105" ht="14.25" hidden="1" customHeight="1" x14ac:dyDescent="0.2"/>
    <row r="2106" ht="14.25" hidden="1" customHeight="1" x14ac:dyDescent="0.2"/>
    <row r="2107" ht="14.25" hidden="1" customHeight="1" x14ac:dyDescent="0.2"/>
    <row r="2108" ht="14.25" hidden="1" customHeight="1" x14ac:dyDescent="0.2"/>
    <row r="2109" ht="14.25" hidden="1" customHeight="1" x14ac:dyDescent="0.2"/>
    <row r="2110" ht="14.25" hidden="1" customHeight="1" x14ac:dyDescent="0.2"/>
    <row r="2111" ht="14.25" hidden="1" customHeight="1" x14ac:dyDescent="0.2"/>
    <row r="2112" ht="14.25" hidden="1" customHeight="1" x14ac:dyDescent="0.2"/>
    <row r="2113" ht="14.25" hidden="1" customHeight="1" x14ac:dyDescent="0.2"/>
    <row r="2114" ht="14.25" hidden="1" customHeight="1" x14ac:dyDescent="0.2"/>
    <row r="2115" ht="14.25" hidden="1" customHeight="1" x14ac:dyDescent="0.2"/>
    <row r="2116" ht="14.25" hidden="1" customHeight="1" x14ac:dyDescent="0.2"/>
    <row r="2117" ht="14.25" hidden="1" customHeight="1" x14ac:dyDescent="0.2"/>
    <row r="2118" ht="14.25" hidden="1" customHeight="1" x14ac:dyDescent="0.2"/>
    <row r="2119" ht="14.25" hidden="1" customHeight="1" x14ac:dyDescent="0.2"/>
    <row r="2120" ht="14.25" hidden="1" customHeight="1" x14ac:dyDescent="0.2"/>
    <row r="2121" ht="14.25" hidden="1" customHeight="1" x14ac:dyDescent="0.2"/>
    <row r="2122" ht="14.25" hidden="1" customHeight="1" x14ac:dyDescent="0.2"/>
    <row r="2123" ht="14.25" hidden="1" customHeight="1" x14ac:dyDescent="0.2"/>
    <row r="2124" ht="14.25" hidden="1" customHeight="1" x14ac:dyDescent="0.2"/>
    <row r="2125" ht="14.25" hidden="1" customHeight="1" x14ac:dyDescent="0.2"/>
    <row r="2126" ht="14.25" hidden="1" customHeight="1" x14ac:dyDescent="0.2"/>
    <row r="2127" ht="14.25" hidden="1" customHeight="1" x14ac:dyDescent="0.2"/>
    <row r="2128" ht="14.25" hidden="1" customHeight="1" x14ac:dyDescent="0.2"/>
    <row r="2129" ht="14.25" hidden="1" customHeight="1" x14ac:dyDescent="0.2"/>
    <row r="2130" ht="14.25" hidden="1" customHeight="1" x14ac:dyDescent="0.2"/>
    <row r="2131" ht="14.25" hidden="1" customHeight="1" x14ac:dyDescent="0.2"/>
    <row r="2132" ht="14.25" hidden="1" customHeight="1" x14ac:dyDescent="0.2"/>
    <row r="2133" ht="14.25" hidden="1" customHeight="1" x14ac:dyDescent="0.2"/>
    <row r="2134" ht="14.25" hidden="1" customHeight="1" x14ac:dyDescent="0.2"/>
    <row r="2135" ht="14.25" hidden="1" customHeight="1" x14ac:dyDescent="0.2"/>
    <row r="2136" ht="14.25" hidden="1" customHeight="1" x14ac:dyDescent="0.2"/>
    <row r="2137" ht="14.25" hidden="1" customHeight="1" x14ac:dyDescent="0.2"/>
    <row r="2138" ht="14.25" hidden="1" customHeight="1" x14ac:dyDescent="0.2"/>
    <row r="2139" ht="14.25" hidden="1" customHeight="1" x14ac:dyDescent="0.2"/>
    <row r="2140" ht="14.25" hidden="1" customHeight="1" x14ac:dyDescent="0.2"/>
    <row r="2141" ht="14.25" hidden="1" customHeight="1" x14ac:dyDescent="0.2"/>
    <row r="2142" ht="14.25" hidden="1" customHeight="1" x14ac:dyDescent="0.2"/>
    <row r="2143" ht="14.25" hidden="1" customHeight="1" x14ac:dyDescent="0.2"/>
    <row r="2144" ht="14.25" hidden="1" customHeight="1" x14ac:dyDescent="0.2"/>
    <row r="2145" ht="14.25" hidden="1" customHeight="1" x14ac:dyDescent="0.2"/>
    <row r="2146" ht="14.25" hidden="1" customHeight="1" x14ac:dyDescent="0.2"/>
    <row r="2147" ht="14.25" hidden="1" customHeight="1" x14ac:dyDescent="0.2"/>
    <row r="2148" ht="14.25" hidden="1" customHeight="1" x14ac:dyDescent="0.2"/>
    <row r="2149" ht="14.25" hidden="1" customHeight="1" x14ac:dyDescent="0.2"/>
    <row r="2150" ht="14.25" hidden="1" customHeight="1" x14ac:dyDescent="0.2"/>
    <row r="2151" ht="14.25" hidden="1" customHeight="1" x14ac:dyDescent="0.2"/>
    <row r="2152" ht="14.25" hidden="1" customHeight="1" x14ac:dyDescent="0.2"/>
    <row r="2153" ht="14.25" hidden="1" customHeight="1" x14ac:dyDescent="0.2"/>
    <row r="2154" ht="14.25" hidden="1" customHeight="1" x14ac:dyDescent="0.2"/>
    <row r="2155" ht="14.25" hidden="1" customHeight="1" x14ac:dyDescent="0.2"/>
    <row r="2156" ht="14.25" hidden="1" customHeight="1" x14ac:dyDescent="0.2"/>
    <row r="2157" ht="14.25" hidden="1" customHeight="1" x14ac:dyDescent="0.2"/>
    <row r="2158" ht="14.25" hidden="1" customHeight="1" x14ac:dyDescent="0.2"/>
    <row r="2159" ht="14.25" hidden="1" customHeight="1" x14ac:dyDescent="0.2"/>
    <row r="2160" ht="14.25" hidden="1" customHeight="1" x14ac:dyDescent="0.2"/>
    <row r="2161" ht="14.25" hidden="1" customHeight="1" x14ac:dyDescent="0.2"/>
    <row r="2162" ht="14.25" hidden="1" customHeight="1" x14ac:dyDescent="0.2"/>
    <row r="2163" ht="14.25" hidden="1" customHeight="1" x14ac:dyDescent="0.2"/>
    <row r="2164" ht="14.25" hidden="1" customHeight="1" x14ac:dyDescent="0.2"/>
    <row r="2165" ht="14.25" hidden="1" customHeight="1" x14ac:dyDescent="0.2"/>
    <row r="2166" ht="14.25" hidden="1" customHeight="1" x14ac:dyDescent="0.2"/>
    <row r="2167" ht="14.25" hidden="1" customHeight="1" x14ac:dyDescent="0.2"/>
    <row r="2168" ht="14.25" hidden="1" customHeight="1" x14ac:dyDescent="0.2"/>
    <row r="2169" ht="14.25" hidden="1" customHeight="1" x14ac:dyDescent="0.2"/>
    <row r="2170" ht="14.25" hidden="1" customHeight="1" x14ac:dyDescent="0.2"/>
    <row r="2171" ht="14.25" hidden="1" customHeight="1" x14ac:dyDescent="0.2"/>
    <row r="2172" ht="14.25" hidden="1" customHeight="1" x14ac:dyDescent="0.2"/>
    <row r="2173" ht="14.25" hidden="1" customHeight="1" x14ac:dyDescent="0.2"/>
    <row r="2174" ht="14.25" hidden="1" customHeight="1" x14ac:dyDescent="0.2"/>
    <row r="2175" ht="14.25" hidden="1" customHeight="1" x14ac:dyDescent="0.2"/>
    <row r="2176" ht="14.25" hidden="1" customHeight="1" x14ac:dyDescent="0.2"/>
    <row r="2177" ht="14.25" hidden="1" customHeight="1" x14ac:dyDescent="0.2"/>
    <row r="2178" ht="14.25" hidden="1" customHeight="1" x14ac:dyDescent="0.2"/>
    <row r="2179" ht="14.25" hidden="1" customHeight="1" x14ac:dyDescent="0.2"/>
    <row r="2180" ht="14.25" hidden="1" customHeight="1" x14ac:dyDescent="0.2"/>
    <row r="2181" ht="14.25" hidden="1" customHeight="1" x14ac:dyDescent="0.2"/>
    <row r="2182" ht="14.25" hidden="1" customHeight="1" x14ac:dyDescent="0.2"/>
    <row r="2183" ht="14.25" hidden="1" customHeight="1" x14ac:dyDescent="0.2"/>
    <row r="2184" ht="14.25" hidden="1" customHeight="1" x14ac:dyDescent="0.2"/>
    <row r="2185" ht="14.25" hidden="1" customHeight="1" x14ac:dyDescent="0.2"/>
    <row r="2186" ht="14.25" hidden="1" customHeight="1" x14ac:dyDescent="0.2"/>
    <row r="2187" ht="14.25" hidden="1" customHeight="1" x14ac:dyDescent="0.2"/>
    <row r="2188" ht="14.25" hidden="1" customHeight="1" x14ac:dyDescent="0.2"/>
    <row r="2189" ht="14.25" hidden="1" customHeight="1" x14ac:dyDescent="0.2"/>
    <row r="2190" ht="14.25" hidden="1" customHeight="1" x14ac:dyDescent="0.2"/>
    <row r="2191" ht="14.25" hidden="1" customHeight="1" x14ac:dyDescent="0.2"/>
    <row r="2192" ht="14.25" hidden="1" customHeight="1" x14ac:dyDescent="0.2"/>
    <row r="2193" ht="14.25" hidden="1" customHeight="1" x14ac:dyDescent="0.2"/>
    <row r="2194" ht="14.25" hidden="1" customHeight="1" x14ac:dyDescent="0.2"/>
    <row r="2195" ht="14.25" hidden="1" customHeight="1" x14ac:dyDescent="0.2"/>
    <row r="2196" ht="14.25" hidden="1" customHeight="1" x14ac:dyDescent="0.2"/>
    <row r="2197" ht="14.25" hidden="1" customHeight="1" x14ac:dyDescent="0.2"/>
    <row r="2198" ht="14.25" hidden="1" customHeight="1" x14ac:dyDescent="0.2"/>
    <row r="2199" ht="14.25" hidden="1" customHeight="1" x14ac:dyDescent="0.2"/>
    <row r="2200" ht="14.25" hidden="1" customHeight="1" x14ac:dyDescent="0.2"/>
    <row r="2201" ht="14.25" hidden="1" customHeight="1" x14ac:dyDescent="0.2"/>
    <row r="2202" ht="14.25" hidden="1" customHeight="1" x14ac:dyDescent="0.2"/>
    <row r="2203" ht="14.25" hidden="1" customHeight="1" x14ac:dyDescent="0.2"/>
    <row r="2204" ht="14.25" hidden="1" customHeight="1" x14ac:dyDescent="0.2"/>
    <row r="2205" ht="14.25" hidden="1" customHeight="1" x14ac:dyDescent="0.2"/>
    <row r="2206" ht="14.25" hidden="1" customHeight="1" x14ac:dyDescent="0.2"/>
    <row r="2207" ht="14.25" hidden="1" customHeight="1" x14ac:dyDescent="0.2"/>
    <row r="2208" ht="14.25" hidden="1" customHeight="1" x14ac:dyDescent="0.2"/>
    <row r="2209" ht="14.25" hidden="1" customHeight="1" x14ac:dyDescent="0.2"/>
    <row r="2210" ht="14.25" hidden="1" customHeight="1" x14ac:dyDescent="0.2"/>
    <row r="2211" ht="14.25" hidden="1" customHeight="1" x14ac:dyDescent="0.2"/>
    <row r="2212" ht="14.25" hidden="1" customHeight="1" x14ac:dyDescent="0.2"/>
    <row r="2213" ht="14.25" hidden="1" customHeight="1" x14ac:dyDescent="0.2"/>
    <row r="2214" ht="14.25" hidden="1" customHeight="1" x14ac:dyDescent="0.2"/>
    <row r="2215" ht="14.25" hidden="1" customHeight="1" x14ac:dyDescent="0.2"/>
    <row r="2216" ht="14.25" hidden="1" customHeight="1" x14ac:dyDescent="0.2"/>
    <row r="2217" ht="14.25" hidden="1" customHeight="1" x14ac:dyDescent="0.2"/>
    <row r="2218" ht="14.25" hidden="1" customHeight="1" x14ac:dyDescent="0.2"/>
    <row r="2219" ht="14.25" hidden="1" customHeight="1" x14ac:dyDescent="0.2"/>
    <row r="2220" ht="14.25" hidden="1" customHeight="1" x14ac:dyDescent="0.2"/>
    <row r="2221" ht="14.25" hidden="1" customHeight="1" x14ac:dyDescent="0.2"/>
    <row r="2222" ht="14.25" hidden="1" customHeight="1" x14ac:dyDescent="0.2"/>
    <row r="2223" ht="14.25" hidden="1" customHeight="1" x14ac:dyDescent="0.2"/>
    <row r="2224" ht="14.25" hidden="1" customHeight="1" x14ac:dyDescent="0.2"/>
    <row r="2225" ht="14.25" hidden="1" customHeight="1" x14ac:dyDescent="0.2"/>
    <row r="2226" ht="14.25" hidden="1" customHeight="1" x14ac:dyDescent="0.2"/>
    <row r="2227" ht="14.25" hidden="1" customHeight="1" x14ac:dyDescent="0.2"/>
    <row r="2228" ht="14.25" hidden="1" customHeight="1" x14ac:dyDescent="0.2"/>
    <row r="2229" ht="14.25" hidden="1" customHeight="1" x14ac:dyDescent="0.2"/>
    <row r="2230" ht="14.25" hidden="1" customHeight="1" x14ac:dyDescent="0.2"/>
    <row r="2231" ht="14.25" hidden="1" customHeight="1" x14ac:dyDescent="0.2"/>
    <row r="2232" ht="14.25" hidden="1" customHeight="1" x14ac:dyDescent="0.2"/>
    <row r="2233" ht="14.25" hidden="1" customHeight="1" x14ac:dyDescent="0.2"/>
    <row r="2234" ht="14.25" hidden="1" customHeight="1" x14ac:dyDescent="0.2"/>
    <row r="2235" ht="14.25" hidden="1" customHeight="1" x14ac:dyDescent="0.2"/>
    <row r="2236" ht="14.25" hidden="1" customHeight="1" x14ac:dyDescent="0.2"/>
    <row r="2237" ht="14.25" hidden="1" customHeight="1" x14ac:dyDescent="0.2"/>
    <row r="2238" ht="14.25" hidden="1" customHeight="1" x14ac:dyDescent="0.2"/>
    <row r="2239" ht="14.25" hidden="1" customHeight="1" x14ac:dyDescent="0.2"/>
    <row r="2240" ht="14.25" hidden="1" customHeight="1" x14ac:dyDescent="0.2"/>
    <row r="2241" ht="14.25" hidden="1" customHeight="1" x14ac:dyDescent="0.2"/>
    <row r="2242" ht="14.25" hidden="1" customHeight="1" x14ac:dyDescent="0.2"/>
    <row r="2243" ht="14.25" hidden="1" customHeight="1" x14ac:dyDescent="0.2"/>
    <row r="2244" ht="14.25" hidden="1" customHeight="1" x14ac:dyDescent="0.2"/>
    <row r="2245" ht="14.25" hidden="1" customHeight="1" x14ac:dyDescent="0.2"/>
    <row r="2246" ht="14.25" hidden="1" customHeight="1" x14ac:dyDescent="0.2"/>
    <row r="2247" ht="14.25" hidden="1" customHeight="1" x14ac:dyDescent="0.2"/>
    <row r="2248" ht="14.25" hidden="1" customHeight="1" x14ac:dyDescent="0.2"/>
    <row r="2249" ht="14.25" hidden="1" customHeight="1" x14ac:dyDescent="0.2"/>
    <row r="2250" ht="14.25" hidden="1" customHeight="1" x14ac:dyDescent="0.2"/>
    <row r="2251" ht="14.25" hidden="1" customHeight="1" x14ac:dyDescent="0.2"/>
    <row r="2252" ht="14.25" hidden="1" customHeight="1" x14ac:dyDescent="0.2"/>
    <row r="2253" ht="14.25" hidden="1" customHeight="1" x14ac:dyDescent="0.2"/>
    <row r="2254" ht="14.25" hidden="1" customHeight="1" x14ac:dyDescent="0.2"/>
    <row r="2255" ht="14.25" hidden="1" customHeight="1" x14ac:dyDescent="0.2"/>
    <row r="2256" ht="14.25" hidden="1" customHeight="1" x14ac:dyDescent="0.2"/>
    <row r="2257" ht="14.25" hidden="1" customHeight="1" x14ac:dyDescent="0.2"/>
    <row r="2258" ht="14.25" hidden="1" customHeight="1" x14ac:dyDescent="0.2"/>
    <row r="2259" ht="14.25" hidden="1" customHeight="1" x14ac:dyDescent="0.2"/>
    <row r="2260" ht="14.25" hidden="1" customHeight="1" x14ac:dyDescent="0.2"/>
    <row r="2261" ht="14.25" hidden="1" customHeight="1" x14ac:dyDescent="0.2"/>
    <row r="2262" ht="14.25" hidden="1" customHeight="1" x14ac:dyDescent="0.2"/>
    <row r="2263" ht="14.25" hidden="1" customHeight="1" x14ac:dyDescent="0.2"/>
    <row r="2264" ht="14.25" hidden="1" customHeight="1" x14ac:dyDescent="0.2"/>
    <row r="2265" ht="14.25" hidden="1" customHeight="1" x14ac:dyDescent="0.2"/>
    <row r="2266" ht="14.25" hidden="1" customHeight="1" x14ac:dyDescent="0.2"/>
    <row r="2267" ht="14.25" hidden="1" customHeight="1" x14ac:dyDescent="0.2"/>
    <row r="2268" ht="14.25" hidden="1" customHeight="1" x14ac:dyDescent="0.2"/>
    <row r="2269" ht="14.25" hidden="1" customHeight="1" x14ac:dyDescent="0.2"/>
    <row r="2270" ht="14.25" hidden="1" customHeight="1" x14ac:dyDescent="0.2"/>
    <row r="2271" ht="14.25" hidden="1" customHeight="1" x14ac:dyDescent="0.2"/>
    <row r="2272" ht="14.25" hidden="1" customHeight="1" x14ac:dyDescent="0.2"/>
    <row r="2273" ht="14.25" hidden="1" customHeight="1" x14ac:dyDescent="0.2"/>
    <row r="2274" ht="14.25" hidden="1" customHeight="1" x14ac:dyDescent="0.2"/>
    <row r="2275" ht="14.25" hidden="1" customHeight="1" x14ac:dyDescent="0.2"/>
    <row r="2276" ht="14.25" hidden="1" customHeight="1" x14ac:dyDescent="0.2"/>
    <row r="2277" ht="14.25" hidden="1" customHeight="1" x14ac:dyDescent="0.2"/>
    <row r="2278" ht="14.25" hidden="1" customHeight="1" x14ac:dyDescent="0.2"/>
    <row r="2279" ht="14.25" hidden="1" customHeight="1" x14ac:dyDescent="0.2"/>
    <row r="2280" ht="14.25" hidden="1" customHeight="1" x14ac:dyDescent="0.2"/>
    <row r="2281" ht="14.25" hidden="1" customHeight="1" x14ac:dyDescent="0.2"/>
    <row r="2282" ht="14.25" hidden="1" customHeight="1" x14ac:dyDescent="0.2"/>
    <row r="2283" ht="14.25" hidden="1" customHeight="1" x14ac:dyDescent="0.2"/>
    <row r="2284" ht="14.25" hidden="1" customHeight="1" x14ac:dyDescent="0.2"/>
    <row r="2285" ht="14.25" hidden="1" customHeight="1" x14ac:dyDescent="0.2"/>
    <row r="2286" ht="14.25" hidden="1" customHeight="1" x14ac:dyDescent="0.2"/>
    <row r="2287" ht="14.25" hidden="1" customHeight="1" x14ac:dyDescent="0.2"/>
    <row r="2288" ht="14.25" hidden="1" customHeight="1" x14ac:dyDescent="0.2"/>
    <row r="2289" ht="14.25" hidden="1" customHeight="1" x14ac:dyDescent="0.2"/>
    <row r="2290" ht="14.25" hidden="1" customHeight="1" x14ac:dyDescent="0.2"/>
    <row r="2291" ht="14.25" hidden="1" customHeight="1" x14ac:dyDescent="0.2"/>
    <row r="2292" ht="14.25" hidden="1" customHeight="1" x14ac:dyDescent="0.2"/>
    <row r="2293" ht="14.25" hidden="1" customHeight="1" x14ac:dyDescent="0.2"/>
    <row r="2294" ht="14.25" hidden="1" customHeight="1" x14ac:dyDescent="0.2"/>
    <row r="2295" ht="14.25" hidden="1" customHeight="1" x14ac:dyDescent="0.2"/>
    <row r="2296" ht="14.25" hidden="1" customHeight="1" x14ac:dyDescent="0.2"/>
    <row r="2297" ht="14.25" hidden="1" customHeight="1" x14ac:dyDescent="0.2"/>
    <row r="2298" ht="14.25" hidden="1" customHeight="1" x14ac:dyDescent="0.2"/>
    <row r="2299" ht="14.25" hidden="1" customHeight="1" x14ac:dyDescent="0.2"/>
    <row r="2300" ht="14.25" hidden="1" customHeight="1" x14ac:dyDescent="0.2"/>
    <row r="2301" ht="14.25" hidden="1" customHeight="1" x14ac:dyDescent="0.2"/>
    <row r="2302" ht="14.25" hidden="1" customHeight="1" x14ac:dyDescent="0.2"/>
    <row r="2303" ht="14.25" hidden="1" customHeight="1" x14ac:dyDescent="0.2"/>
    <row r="2304" ht="14.25" hidden="1" customHeight="1" x14ac:dyDescent="0.2"/>
    <row r="2305" ht="14.25" hidden="1" customHeight="1" x14ac:dyDescent="0.2"/>
    <row r="2306" ht="14.25" hidden="1" customHeight="1" x14ac:dyDescent="0.2"/>
    <row r="2307" ht="14.25" hidden="1" customHeight="1" x14ac:dyDescent="0.2"/>
    <row r="2308" ht="14.25" hidden="1" customHeight="1" x14ac:dyDescent="0.2"/>
    <row r="2309" ht="14.25" hidden="1" customHeight="1" x14ac:dyDescent="0.2"/>
    <row r="2310" ht="14.25" hidden="1" customHeight="1" x14ac:dyDescent="0.2"/>
    <row r="2311" ht="14.25" hidden="1" customHeight="1" x14ac:dyDescent="0.2"/>
    <row r="2312" ht="14.25" hidden="1" customHeight="1" x14ac:dyDescent="0.2"/>
    <row r="2313" ht="14.25" hidden="1" customHeight="1" x14ac:dyDescent="0.2"/>
    <row r="2314" ht="14.25" hidden="1" customHeight="1" x14ac:dyDescent="0.2"/>
    <row r="2315" ht="14.25" hidden="1" customHeight="1" x14ac:dyDescent="0.2"/>
    <row r="2316" ht="14.25" hidden="1" customHeight="1" x14ac:dyDescent="0.2"/>
    <row r="2317" ht="14.25" hidden="1" customHeight="1" x14ac:dyDescent="0.2"/>
    <row r="2318" ht="14.25" hidden="1" customHeight="1" x14ac:dyDescent="0.2"/>
    <row r="2319" ht="14.25" hidden="1" customHeight="1" x14ac:dyDescent="0.2"/>
    <row r="2320" ht="14.25" hidden="1" customHeight="1" x14ac:dyDescent="0.2"/>
    <row r="2321" ht="14.25" hidden="1" customHeight="1" x14ac:dyDescent="0.2"/>
    <row r="2322" ht="14.25" hidden="1" customHeight="1" x14ac:dyDescent="0.2"/>
    <row r="2323" ht="14.25" hidden="1" customHeight="1" x14ac:dyDescent="0.2"/>
    <row r="2324" ht="14.25" hidden="1" customHeight="1" x14ac:dyDescent="0.2"/>
    <row r="2325" ht="14.25" hidden="1" customHeight="1" x14ac:dyDescent="0.2"/>
    <row r="2326" ht="14.25" hidden="1" customHeight="1" x14ac:dyDescent="0.2"/>
    <row r="2327" ht="14.25" hidden="1" customHeight="1" x14ac:dyDescent="0.2"/>
    <row r="2328" ht="14.25" hidden="1" customHeight="1" x14ac:dyDescent="0.2"/>
    <row r="2329" ht="14.25" hidden="1" customHeight="1" x14ac:dyDescent="0.2"/>
    <row r="2330" ht="14.25" hidden="1" customHeight="1" x14ac:dyDescent="0.2"/>
    <row r="2331" ht="14.25" hidden="1" customHeight="1" x14ac:dyDescent="0.2"/>
    <row r="2332" ht="14.25" hidden="1" customHeight="1" x14ac:dyDescent="0.2"/>
    <row r="2333" ht="14.25" hidden="1" customHeight="1" x14ac:dyDescent="0.2"/>
    <row r="2334" ht="14.25" hidden="1" customHeight="1" x14ac:dyDescent="0.2"/>
    <row r="2335" ht="14.25" hidden="1" customHeight="1" x14ac:dyDescent="0.2"/>
    <row r="2336" ht="14.25" hidden="1" customHeight="1" x14ac:dyDescent="0.2"/>
    <row r="2337" ht="14.25" hidden="1" customHeight="1" x14ac:dyDescent="0.2"/>
    <row r="2338" ht="14.25" hidden="1" customHeight="1" x14ac:dyDescent="0.2"/>
    <row r="2339" ht="14.25" hidden="1" customHeight="1" x14ac:dyDescent="0.2"/>
    <row r="2340" ht="14.25" hidden="1" customHeight="1" x14ac:dyDescent="0.2"/>
    <row r="2341" ht="14.25" hidden="1" customHeight="1" x14ac:dyDescent="0.2"/>
    <row r="2342" ht="14.25" hidden="1" customHeight="1" x14ac:dyDescent="0.2"/>
    <row r="2343" ht="14.25" hidden="1" customHeight="1" x14ac:dyDescent="0.2"/>
    <row r="2344" ht="14.25" hidden="1" customHeight="1" x14ac:dyDescent="0.2"/>
    <row r="2345" ht="14.25" hidden="1" customHeight="1" x14ac:dyDescent="0.2"/>
    <row r="2346" ht="14.25" hidden="1" customHeight="1" x14ac:dyDescent="0.2"/>
    <row r="2347" ht="14.25" hidden="1" customHeight="1" x14ac:dyDescent="0.2"/>
    <row r="2348" ht="14.25" hidden="1" customHeight="1" x14ac:dyDescent="0.2"/>
    <row r="2349" ht="14.25" hidden="1" customHeight="1" x14ac:dyDescent="0.2"/>
    <row r="2350" ht="14.25" hidden="1" customHeight="1" x14ac:dyDescent="0.2"/>
    <row r="2351" ht="14.25" hidden="1" customHeight="1" x14ac:dyDescent="0.2"/>
    <row r="2352" ht="14.25" hidden="1" customHeight="1" x14ac:dyDescent="0.2"/>
    <row r="2353" ht="14.25" hidden="1" customHeight="1" x14ac:dyDescent="0.2"/>
    <row r="2354" ht="14.25" hidden="1" customHeight="1" x14ac:dyDescent="0.2"/>
    <row r="2355" ht="14.25" hidden="1" customHeight="1" x14ac:dyDescent="0.2"/>
    <row r="2356" ht="14.25" hidden="1" customHeight="1" x14ac:dyDescent="0.2"/>
    <row r="2357" ht="14.25" hidden="1" customHeight="1" x14ac:dyDescent="0.2"/>
    <row r="2358" ht="14.25" hidden="1" customHeight="1" x14ac:dyDescent="0.2"/>
    <row r="2359" ht="14.25" hidden="1" customHeight="1" x14ac:dyDescent="0.2"/>
    <row r="2360" ht="14.25" hidden="1" customHeight="1" x14ac:dyDescent="0.2"/>
    <row r="2361" ht="14.25" hidden="1" customHeight="1" x14ac:dyDescent="0.2"/>
    <row r="2362" ht="14.25" hidden="1" customHeight="1" x14ac:dyDescent="0.2"/>
    <row r="2363" ht="14.25" hidden="1" customHeight="1" x14ac:dyDescent="0.2"/>
    <row r="2364" ht="14.25" hidden="1" customHeight="1" x14ac:dyDescent="0.2"/>
    <row r="2365" ht="14.25" hidden="1" customHeight="1" x14ac:dyDescent="0.2"/>
    <row r="2366" ht="14.25" hidden="1" customHeight="1" x14ac:dyDescent="0.2"/>
    <row r="2367" ht="14.25" hidden="1" customHeight="1" x14ac:dyDescent="0.2"/>
    <row r="2368" ht="14.25" hidden="1" customHeight="1" x14ac:dyDescent="0.2"/>
    <row r="2369" ht="14.25" hidden="1" customHeight="1" x14ac:dyDescent="0.2"/>
    <row r="2370" ht="14.25" hidden="1" customHeight="1" x14ac:dyDescent="0.2"/>
    <row r="2371" ht="14.25" hidden="1" customHeight="1" x14ac:dyDescent="0.2"/>
    <row r="2372" ht="14.25" hidden="1" customHeight="1" x14ac:dyDescent="0.2"/>
    <row r="2373" ht="14.25" hidden="1" customHeight="1" x14ac:dyDescent="0.2"/>
    <row r="2374" ht="14.25" hidden="1" customHeight="1" x14ac:dyDescent="0.2"/>
    <row r="2375" ht="14.25" hidden="1" customHeight="1" x14ac:dyDescent="0.2"/>
    <row r="2376" ht="14.25" hidden="1" customHeight="1" x14ac:dyDescent="0.2"/>
    <row r="2377" ht="14.25" hidden="1" customHeight="1" x14ac:dyDescent="0.2"/>
    <row r="2378" ht="14.25" hidden="1" customHeight="1" x14ac:dyDescent="0.2"/>
    <row r="2379" ht="14.25" hidden="1" customHeight="1" x14ac:dyDescent="0.2"/>
    <row r="2380" ht="14.25" hidden="1" customHeight="1" x14ac:dyDescent="0.2"/>
    <row r="2381" ht="14.25" hidden="1" customHeight="1" x14ac:dyDescent="0.2"/>
    <row r="2382" ht="14.25" hidden="1" customHeight="1" x14ac:dyDescent="0.2"/>
    <row r="2383" ht="14.25" hidden="1" customHeight="1" x14ac:dyDescent="0.2"/>
    <row r="2384" ht="14.25" hidden="1" customHeight="1" x14ac:dyDescent="0.2"/>
    <row r="2385" ht="14.25" hidden="1" customHeight="1" x14ac:dyDescent="0.2"/>
    <row r="2386" ht="14.25" hidden="1" customHeight="1" x14ac:dyDescent="0.2"/>
    <row r="2387" ht="14.25" hidden="1" customHeight="1" x14ac:dyDescent="0.2"/>
    <row r="2388" ht="14.25" hidden="1" customHeight="1" x14ac:dyDescent="0.2"/>
    <row r="2389" ht="14.25" hidden="1" customHeight="1" x14ac:dyDescent="0.2"/>
    <row r="2390" ht="14.25" hidden="1" customHeight="1" x14ac:dyDescent="0.2"/>
    <row r="2391" ht="14.25" hidden="1" customHeight="1" x14ac:dyDescent="0.2"/>
    <row r="2392" ht="14.25" hidden="1" customHeight="1" x14ac:dyDescent="0.2"/>
    <row r="2393" ht="14.25" hidden="1" customHeight="1" x14ac:dyDescent="0.2"/>
    <row r="2394" ht="14.25" hidden="1" customHeight="1" x14ac:dyDescent="0.2"/>
    <row r="2395" ht="14.25" hidden="1" customHeight="1" x14ac:dyDescent="0.2"/>
    <row r="2396" ht="14.25" hidden="1" customHeight="1" x14ac:dyDescent="0.2"/>
    <row r="2397" ht="14.25" hidden="1" customHeight="1" x14ac:dyDescent="0.2"/>
    <row r="2398" ht="14.25" hidden="1" customHeight="1" x14ac:dyDescent="0.2"/>
    <row r="2399" ht="14.25" hidden="1" customHeight="1" x14ac:dyDescent="0.2"/>
    <row r="2400" ht="14.25" hidden="1" customHeight="1" x14ac:dyDescent="0.2"/>
    <row r="2401" ht="14.25" hidden="1" customHeight="1" x14ac:dyDescent="0.2"/>
    <row r="2402" ht="14.25" hidden="1" customHeight="1" x14ac:dyDescent="0.2"/>
    <row r="2403" ht="14.25" hidden="1" customHeight="1" x14ac:dyDescent="0.2"/>
    <row r="2404" ht="14.25" hidden="1" customHeight="1" x14ac:dyDescent="0.2"/>
    <row r="2405" ht="14.25" hidden="1" customHeight="1" x14ac:dyDescent="0.2"/>
    <row r="2406" ht="14.25" hidden="1" customHeight="1" x14ac:dyDescent="0.2"/>
    <row r="2407" ht="14.25" hidden="1" customHeight="1" x14ac:dyDescent="0.2"/>
    <row r="2408" ht="14.25" hidden="1" customHeight="1" x14ac:dyDescent="0.2"/>
    <row r="2409" ht="14.25" hidden="1" customHeight="1" x14ac:dyDescent="0.2"/>
    <row r="2410" ht="14.25" hidden="1" customHeight="1" x14ac:dyDescent="0.2"/>
    <row r="2411" ht="14.25" hidden="1" customHeight="1" x14ac:dyDescent="0.2"/>
    <row r="2412" ht="14.25" hidden="1" customHeight="1" x14ac:dyDescent="0.2"/>
    <row r="2413" ht="14.25" hidden="1" customHeight="1" x14ac:dyDescent="0.2"/>
    <row r="2414" ht="14.25" hidden="1" customHeight="1" x14ac:dyDescent="0.2"/>
    <row r="2415" ht="14.25" hidden="1" customHeight="1" x14ac:dyDescent="0.2"/>
    <row r="2416" ht="14.25" hidden="1" customHeight="1" x14ac:dyDescent="0.2"/>
    <row r="2417" ht="14.25" hidden="1" customHeight="1" x14ac:dyDescent="0.2"/>
    <row r="2418" ht="14.25" hidden="1" customHeight="1" x14ac:dyDescent="0.2"/>
    <row r="2419" ht="14.25" hidden="1" customHeight="1" x14ac:dyDescent="0.2"/>
    <row r="2420" ht="14.25" hidden="1" customHeight="1" x14ac:dyDescent="0.2"/>
    <row r="2421" ht="14.25" hidden="1" customHeight="1" x14ac:dyDescent="0.2"/>
    <row r="2422" ht="14.25" hidden="1" customHeight="1" x14ac:dyDescent="0.2"/>
    <row r="2423" ht="14.25" hidden="1" customHeight="1" x14ac:dyDescent="0.2"/>
    <row r="2424" ht="14.25" hidden="1" customHeight="1" x14ac:dyDescent="0.2"/>
    <row r="2425" ht="14.25" hidden="1" customHeight="1" x14ac:dyDescent="0.2"/>
    <row r="2426" ht="14.25" hidden="1" customHeight="1" x14ac:dyDescent="0.2"/>
    <row r="2427" ht="14.25" hidden="1" customHeight="1" x14ac:dyDescent="0.2"/>
    <row r="2428" ht="14.25" hidden="1" customHeight="1" x14ac:dyDescent="0.2"/>
    <row r="2429" ht="14.25" hidden="1" customHeight="1" x14ac:dyDescent="0.2"/>
    <row r="2430" ht="14.25" hidden="1" customHeight="1" x14ac:dyDescent="0.2"/>
    <row r="2431" ht="14.25" hidden="1" customHeight="1" x14ac:dyDescent="0.2"/>
    <row r="2432" ht="14.25" hidden="1" customHeight="1" x14ac:dyDescent="0.2"/>
    <row r="2433" ht="14.25" hidden="1" customHeight="1" x14ac:dyDescent="0.2"/>
    <row r="2434" ht="14.25" hidden="1" customHeight="1" x14ac:dyDescent="0.2"/>
    <row r="2435" ht="14.25" hidden="1" customHeight="1" x14ac:dyDescent="0.2"/>
    <row r="2436" ht="14.25" hidden="1" customHeight="1" x14ac:dyDescent="0.2"/>
    <row r="2437" ht="14.25" hidden="1" customHeight="1" x14ac:dyDescent="0.2"/>
    <row r="2438" ht="14.25" hidden="1" customHeight="1" x14ac:dyDescent="0.2"/>
    <row r="2439" ht="14.25" hidden="1" customHeight="1" x14ac:dyDescent="0.2"/>
    <row r="2440" ht="14.25" hidden="1" customHeight="1" x14ac:dyDescent="0.2"/>
    <row r="2441" ht="14.25" hidden="1" customHeight="1" x14ac:dyDescent="0.2"/>
    <row r="2442" ht="14.25" hidden="1" customHeight="1" x14ac:dyDescent="0.2"/>
    <row r="2443" ht="14.25" hidden="1" customHeight="1" x14ac:dyDescent="0.2"/>
    <row r="2444" ht="14.25" hidden="1" customHeight="1" x14ac:dyDescent="0.2"/>
    <row r="2445" ht="14.25" hidden="1" customHeight="1" x14ac:dyDescent="0.2"/>
    <row r="2446" ht="14.25" hidden="1" customHeight="1" x14ac:dyDescent="0.2"/>
    <row r="2447" ht="14.25" hidden="1" customHeight="1" x14ac:dyDescent="0.2"/>
    <row r="2448" ht="14.25" hidden="1" customHeight="1" x14ac:dyDescent="0.2"/>
    <row r="2449" ht="14.25" hidden="1" customHeight="1" x14ac:dyDescent="0.2"/>
    <row r="2450" ht="14.25" hidden="1" customHeight="1" x14ac:dyDescent="0.2"/>
    <row r="2451" ht="14.25" hidden="1" customHeight="1" x14ac:dyDescent="0.2"/>
    <row r="2452" ht="14.25" hidden="1" customHeight="1" x14ac:dyDescent="0.2"/>
    <row r="2453" ht="14.25" hidden="1" customHeight="1" x14ac:dyDescent="0.2"/>
    <row r="2454" ht="14.25" hidden="1" customHeight="1" x14ac:dyDescent="0.2"/>
    <row r="2455" ht="14.25" hidden="1" customHeight="1" x14ac:dyDescent="0.2"/>
    <row r="2456" ht="14.25" hidden="1" customHeight="1" x14ac:dyDescent="0.2"/>
    <row r="2457" ht="14.25" hidden="1" customHeight="1" x14ac:dyDescent="0.2"/>
    <row r="2458" ht="14.25" hidden="1" customHeight="1" x14ac:dyDescent="0.2"/>
    <row r="2459" ht="14.25" hidden="1" customHeight="1" x14ac:dyDescent="0.2"/>
    <row r="2460" ht="14.25" hidden="1" customHeight="1" x14ac:dyDescent="0.2"/>
    <row r="2461" ht="14.25" hidden="1" customHeight="1" x14ac:dyDescent="0.2"/>
    <row r="2462" ht="14.25" hidden="1" customHeight="1" x14ac:dyDescent="0.2"/>
    <row r="2463" ht="14.25" hidden="1" customHeight="1" x14ac:dyDescent="0.2"/>
    <row r="2464" ht="14.25" hidden="1" customHeight="1" x14ac:dyDescent="0.2"/>
    <row r="2465" ht="14.25" hidden="1" customHeight="1" x14ac:dyDescent="0.2"/>
    <row r="2466" ht="14.25" hidden="1" customHeight="1" x14ac:dyDescent="0.2"/>
    <row r="2467" ht="14.25" hidden="1" customHeight="1" x14ac:dyDescent="0.2"/>
    <row r="2468" ht="14.25" hidden="1" customHeight="1" x14ac:dyDescent="0.2"/>
    <row r="2469" ht="14.25" hidden="1" customHeight="1" x14ac:dyDescent="0.2"/>
    <row r="2470" ht="14.25" hidden="1" customHeight="1" x14ac:dyDescent="0.2"/>
    <row r="2471" ht="14.25" hidden="1" customHeight="1" x14ac:dyDescent="0.2"/>
    <row r="2472" ht="14.25" hidden="1" customHeight="1" x14ac:dyDescent="0.2"/>
    <row r="2473" ht="14.25" hidden="1" customHeight="1" x14ac:dyDescent="0.2"/>
    <row r="2474" ht="14.25" hidden="1" customHeight="1" x14ac:dyDescent="0.2"/>
    <row r="2475" ht="14.25" hidden="1" customHeight="1" x14ac:dyDescent="0.2"/>
    <row r="2476" ht="14.25" hidden="1" customHeight="1" x14ac:dyDescent="0.2"/>
    <row r="2477" ht="14.25" hidden="1" customHeight="1" x14ac:dyDescent="0.2"/>
    <row r="2478" ht="14.25" hidden="1" customHeight="1" x14ac:dyDescent="0.2"/>
    <row r="2479" ht="14.25" hidden="1" customHeight="1" x14ac:dyDescent="0.2"/>
    <row r="2480" ht="14.25" hidden="1" customHeight="1" x14ac:dyDescent="0.2"/>
    <row r="2481" ht="14.25" hidden="1" customHeight="1" x14ac:dyDescent="0.2"/>
    <row r="2482" ht="14.25" hidden="1" customHeight="1" x14ac:dyDescent="0.2"/>
    <row r="2483" ht="14.25" hidden="1" customHeight="1" x14ac:dyDescent="0.2"/>
    <row r="2484" ht="14.25" hidden="1" customHeight="1" x14ac:dyDescent="0.2"/>
    <row r="2485" ht="14.25" hidden="1" customHeight="1" x14ac:dyDescent="0.2"/>
    <row r="2486" ht="14.25" hidden="1" customHeight="1" x14ac:dyDescent="0.2"/>
    <row r="2487" ht="14.25" hidden="1" customHeight="1" x14ac:dyDescent="0.2"/>
    <row r="2488" ht="14.25" hidden="1" customHeight="1" x14ac:dyDescent="0.2"/>
    <row r="2489" ht="14.25" hidden="1" customHeight="1" x14ac:dyDescent="0.2"/>
    <row r="2490" ht="14.25" hidden="1" customHeight="1" x14ac:dyDescent="0.2"/>
    <row r="2491" ht="14.25" hidden="1" customHeight="1" x14ac:dyDescent="0.2"/>
    <row r="2492" ht="14.25" hidden="1" customHeight="1" x14ac:dyDescent="0.2"/>
    <row r="2493" ht="14.25" hidden="1" customHeight="1" x14ac:dyDescent="0.2"/>
    <row r="2494" ht="14.25" hidden="1" customHeight="1" x14ac:dyDescent="0.2"/>
    <row r="2495" ht="14.25" hidden="1" customHeight="1" x14ac:dyDescent="0.2"/>
    <row r="2496" ht="14.25" hidden="1" customHeight="1" x14ac:dyDescent="0.2"/>
    <row r="2497" ht="14.25" hidden="1" customHeight="1" x14ac:dyDescent="0.2"/>
    <row r="2498" ht="14.25" hidden="1" customHeight="1" x14ac:dyDescent="0.2"/>
    <row r="2499" ht="14.25" hidden="1" customHeight="1" x14ac:dyDescent="0.2"/>
    <row r="2500" ht="14.25" hidden="1" customHeight="1" x14ac:dyDescent="0.2"/>
    <row r="2501" ht="14.25" hidden="1" customHeight="1" x14ac:dyDescent="0.2"/>
    <row r="2502" ht="14.25" hidden="1" customHeight="1" x14ac:dyDescent="0.2"/>
    <row r="2503" ht="14.25" hidden="1" customHeight="1" x14ac:dyDescent="0.2"/>
    <row r="2504" ht="14.25" hidden="1" customHeight="1" x14ac:dyDescent="0.2"/>
    <row r="2505" ht="14.25" hidden="1" customHeight="1" x14ac:dyDescent="0.2"/>
    <row r="2506" ht="14.25" hidden="1" customHeight="1" x14ac:dyDescent="0.2"/>
    <row r="2507" ht="14.25" hidden="1" customHeight="1" x14ac:dyDescent="0.2"/>
    <row r="2508" ht="14.25" hidden="1" customHeight="1" x14ac:dyDescent="0.2"/>
    <row r="2509" ht="14.25" hidden="1" customHeight="1" x14ac:dyDescent="0.2"/>
    <row r="2510" ht="14.25" hidden="1" customHeight="1" x14ac:dyDescent="0.2"/>
    <row r="2511" ht="14.25" hidden="1" customHeight="1" x14ac:dyDescent="0.2"/>
    <row r="2512" ht="14.25" hidden="1" customHeight="1" x14ac:dyDescent="0.2"/>
    <row r="2513" ht="14.25" hidden="1" customHeight="1" x14ac:dyDescent="0.2"/>
    <row r="2514" ht="14.25" hidden="1" customHeight="1" x14ac:dyDescent="0.2"/>
    <row r="2515" ht="14.25" hidden="1" customHeight="1" x14ac:dyDescent="0.2"/>
    <row r="2516" ht="14.25" hidden="1" customHeight="1" x14ac:dyDescent="0.2"/>
    <row r="2517" ht="14.25" hidden="1" customHeight="1" x14ac:dyDescent="0.2"/>
    <row r="2518" ht="14.25" hidden="1" customHeight="1" x14ac:dyDescent="0.2"/>
    <row r="2519" ht="14.25" hidden="1" customHeight="1" x14ac:dyDescent="0.2"/>
    <row r="2520" ht="14.25" hidden="1" customHeight="1" x14ac:dyDescent="0.2"/>
    <row r="2521" ht="14.25" hidden="1" customHeight="1" x14ac:dyDescent="0.2"/>
    <row r="2522" ht="14.25" hidden="1" customHeight="1" x14ac:dyDescent="0.2"/>
    <row r="2523" ht="14.25" hidden="1" customHeight="1" x14ac:dyDescent="0.2"/>
    <row r="2524" ht="14.25" hidden="1" customHeight="1" x14ac:dyDescent="0.2"/>
    <row r="2525" ht="14.25" hidden="1" customHeight="1" x14ac:dyDescent="0.2"/>
    <row r="2526" ht="14.25" hidden="1" customHeight="1" x14ac:dyDescent="0.2"/>
    <row r="2527" ht="14.25" hidden="1" customHeight="1" x14ac:dyDescent="0.2"/>
    <row r="2528" ht="14.25" hidden="1" customHeight="1" x14ac:dyDescent="0.2"/>
    <row r="2529" ht="14.25" hidden="1" customHeight="1" x14ac:dyDescent="0.2"/>
    <row r="2530" ht="14.25" hidden="1" customHeight="1" x14ac:dyDescent="0.2"/>
    <row r="2531" ht="14.25" hidden="1" customHeight="1" x14ac:dyDescent="0.2"/>
    <row r="2532" ht="14.25" hidden="1" customHeight="1" x14ac:dyDescent="0.2"/>
    <row r="2533" ht="14.25" hidden="1" customHeight="1" x14ac:dyDescent="0.2"/>
    <row r="2534" ht="14.25" hidden="1" customHeight="1" x14ac:dyDescent="0.2"/>
    <row r="2535" ht="14.25" hidden="1" customHeight="1" x14ac:dyDescent="0.2"/>
    <row r="2536" ht="14.25" hidden="1" customHeight="1" x14ac:dyDescent="0.2"/>
    <row r="2537" ht="14.25" hidden="1" customHeight="1" x14ac:dyDescent="0.2"/>
    <row r="2538" ht="14.25" hidden="1" customHeight="1" x14ac:dyDescent="0.2"/>
    <row r="2539" ht="14.25" hidden="1" customHeight="1" x14ac:dyDescent="0.2"/>
    <row r="2540" ht="14.25" hidden="1" customHeight="1" x14ac:dyDescent="0.2"/>
    <row r="2541" ht="14.25" hidden="1" customHeight="1" x14ac:dyDescent="0.2"/>
    <row r="2542" ht="14.25" hidden="1" customHeight="1" x14ac:dyDescent="0.2"/>
    <row r="2543" ht="14.25" hidden="1" customHeight="1" x14ac:dyDescent="0.2"/>
    <row r="2544" ht="14.25" hidden="1" customHeight="1" x14ac:dyDescent="0.2"/>
    <row r="2545" ht="14.25" hidden="1" customHeight="1" x14ac:dyDescent="0.2"/>
    <row r="2546" ht="14.25" hidden="1" customHeight="1" x14ac:dyDescent="0.2"/>
    <row r="2547" ht="14.25" hidden="1" customHeight="1" x14ac:dyDescent="0.2"/>
    <row r="2548" ht="14.25" hidden="1" customHeight="1" x14ac:dyDescent="0.2"/>
    <row r="2549" ht="14.25" hidden="1" customHeight="1" x14ac:dyDescent="0.2"/>
    <row r="2550" ht="14.25" hidden="1" customHeight="1" x14ac:dyDescent="0.2"/>
    <row r="2551" ht="14.25" hidden="1" customHeight="1" x14ac:dyDescent="0.2"/>
    <row r="2552" ht="14.25" hidden="1" customHeight="1" x14ac:dyDescent="0.2"/>
    <row r="2553" ht="14.25" hidden="1" customHeight="1" x14ac:dyDescent="0.2"/>
    <row r="2554" ht="14.25" hidden="1" customHeight="1" x14ac:dyDescent="0.2"/>
    <row r="2555" ht="14.25" hidden="1" customHeight="1" x14ac:dyDescent="0.2"/>
    <row r="2556" ht="14.25" hidden="1" customHeight="1" x14ac:dyDescent="0.2"/>
    <row r="2557" ht="14.25" hidden="1" customHeight="1" x14ac:dyDescent="0.2"/>
    <row r="2558" ht="14.25" hidden="1" customHeight="1" x14ac:dyDescent="0.2"/>
    <row r="2559" ht="14.25" hidden="1" customHeight="1" x14ac:dyDescent="0.2"/>
    <row r="2560" ht="14.25" hidden="1" customHeight="1" x14ac:dyDescent="0.2"/>
    <row r="2561" ht="14.25" hidden="1" customHeight="1" x14ac:dyDescent="0.2"/>
    <row r="2562" ht="14.25" hidden="1" customHeight="1" x14ac:dyDescent="0.2"/>
    <row r="2563" ht="14.25" hidden="1" customHeight="1" x14ac:dyDescent="0.2"/>
    <row r="2564" ht="14.25" hidden="1" customHeight="1" x14ac:dyDescent="0.2"/>
    <row r="2565" ht="14.25" hidden="1" customHeight="1" x14ac:dyDescent="0.2"/>
    <row r="2566" ht="14.25" hidden="1" customHeight="1" x14ac:dyDescent="0.2"/>
    <row r="2567" ht="14.25" hidden="1" customHeight="1" x14ac:dyDescent="0.2"/>
    <row r="2568" ht="14.25" hidden="1" customHeight="1" x14ac:dyDescent="0.2"/>
    <row r="2569" ht="14.25" hidden="1" customHeight="1" x14ac:dyDescent="0.2"/>
    <row r="2570" ht="14.25" hidden="1" customHeight="1" x14ac:dyDescent="0.2"/>
    <row r="2571" ht="14.25" hidden="1" customHeight="1" x14ac:dyDescent="0.2"/>
    <row r="2572" ht="14.25" hidden="1" customHeight="1" x14ac:dyDescent="0.2"/>
    <row r="2573" ht="14.25" hidden="1" customHeight="1" x14ac:dyDescent="0.2"/>
    <row r="2574" ht="14.25" hidden="1" customHeight="1" x14ac:dyDescent="0.2"/>
    <row r="2575" ht="14.25" hidden="1" customHeight="1" x14ac:dyDescent="0.2"/>
    <row r="2576" ht="14.25" hidden="1" customHeight="1" x14ac:dyDescent="0.2"/>
    <row r="2577" ht="14.25" hidden="1" customHeight="1" x14ac:dyDescent="0.2"/>
    <row r="2578" ht="14.25" hidden="1" customHeight="1" x14ac:dyDescent="0.2"/>
    <row r="2579" ht="14.25" hidden="1" customHeight="1" x14ac:dyDescent="0.2"/>
    <row r="2580" ht="14.25" hidden="1" customHeight="1" x14ac:dyDescent="0.2"/>
    <row r="2581" ht="14.25" hidden="1" customHeight="1" x14ac:dyDescent="0.2"/>
    <row r="2582" ht="14.25" hidden="1" customHeight="1" x14ac:dyDescent="0.2"/>
    <row r="2583" ht="14.25" hidden="1" customHeight="1" x14ac:dyDescent="0.2"/>
    <row r="2584" ht="14.25" hidden="1" customHeight="1" x14ac:dyDescent="0.2"/>
    <row r="2585" ht="14.25" hidden="1" customHeight="1" x14ac:dyDescent="0.2"/>
    <row r="2586" ht="14.25" hidden="1" customHeight="1" x14ac:dyDescent="0.2"/>
    <row r="2587" ht="14.25" hidden="1" customHeight="1" x14ac:dyDescent="0.2"/>
    <row r="2588" ht="14.25" hidden="1" customHeight="1" x14ac:dyDescent="0.2"/>
    <row r="2589" ht="14.25" hidden="1" customHeight="1" x14ac:dyDescent="0.2"/>
    <row r="2590" ht="14.25" hidden="1" customHeight="1" x14ac:dyDescent="0.2"/>
    <row r="2591" ht="14.25" hidden="1" customHeight="1" x14ac:dyDescent="0.2"/>
    <row r="2592" ht="14.25" hidden="1" customHeight="1" x14ac:dyDescent="0.2"/>
    <row r="2593" ht="14.25" hidden="1" customHeight="1" x14ac:dyDescent="0.2"/>
    <row r="2594" ht="14.25" hidden="1" customHeight="1" x14ac:dyDescent="0.2"/>
    <row r="2595" ht="14.25" hidden="1" customHeight="1" x14ac:dyDescent="0.2"/>
    <row r="2596" ht="14.25" hidden="1" customHeight="1" x14ac:dyDescent="0.2"/>
    <row r="2597" ht="14.25" hidden="1" customHeight="1" x14ac:dyDescent="0.2"/>
    <row r="2598" ht="14.25" hidden="1" customHeight="1" x14ac:dyDescent="0.2"/>
    <row r="2599" ht="14.25" hidden="1" customHeight="1" x14ac:dyDescent="0.2"/>
    <row r="2600" ht="14.25" hidden="1" customHeight="1" x14ac:dyDescent="0.2"/>
    <row r="2601" ht="14.25" hidden="1" customHeight="1" x14ac:dyDescent="0.2"/>
    <row r="2602" ht="14.25" hidden="1" customHeight="1" x14ac:dyDescent="0.2"/>
    <row r="2603" ht="14.25" hidden="1" customHeight="1" x14ac:dyDescent="0.2"/>
    <row r="2604" ht="14.25" hidden="1" customHeight="1" x14ac:dyDescent="0.2"/>
    <row r="2605" ht="14.25" hidden="1" customHeight="1" x14ac:dyDescent="0.2"/>
    <row r="2606" ht="14.25" hidden="1" customHeight="1" x14ac:dyDescent="0.2"/>
    <row r="2607" ht="14.25" hidden="1" customHeight="1" x14ac:dyDescent="0.2"/>
    <row r="2608" ht="14.25" hidden="1" customHeight="1" x14ac:dyDescent="0.2"/>
    <row r="2609" ht="14.25" hidden="1" customHeight="1" x14ac:dyDescent="0.2"/>
    <row r="2610" ht="14.25" hidden="1" customHeight="1" x14ac:dyDescent="0.2"/>
    <row r="2611" ht="14.25" hidden="1" customHeight="1" x14ac:dyDescent="0.2"/>
    <row r="2612" ht="14.25" hidden="1" customHeight="1" x14ac:dyDescent="0.2"/>
    <row r="2613" ht="14.25" hidden="1" customHeight="1" x14ac:dyDescent="0.2"/>
    <row r="2614" ht="14.25" hidden="1" customHeight="1" x14ac:dyDescent="0.2"/>
    <row r="2615" ht="14.25" hidden="1" customHeight="1" x14ac:dyDescent="0.2"/>
    <row r="2616" ht="14.25" hidden="1" customHeight="1" x14ac:dyDescent="0.2"/>
    <row r="2617" ht="14.25" hidden="1" customHeight="1" x14ac:dyDescent="0.2"/>
    <row r="2618" ht="14.25" hidden="1" customHeight="1" x14ac:dyDescent="0.2"/>
    <row r="2619" ht="14.25" hidden="1" customHeight="1" x14ac:dyDescent="0.2"/>
    <row r="2620" ht="14.25" hidden="1" customHeight="1" x14ac:dyDescent="0.2"/>
    <row r="2621" ht="14.25" hidden="1" customHeight="1" x14ac:dyDescent="0.2"/>
    <row r="2622" ht="14.25" hidden="1" customHeight="1" x14ac:dyDescent="0.2"/>
    <row r="2623" ht="14.25" hidden="1" customHeight="1" x14ac:dyDescent="0.2"/>
    <row r="2624" ht="14.25" hidden="1" customHeight="1" x14ac:dyDescent="0.2"/>
    <row r="2625" ht="14.25" hidden="1" customHeight="1" x14ac:dyDescent="0.2"/>
    <row r="2626" ht="14.25" hidden="1" customHeight="1" x14ac:dyDescent="0.2"/>
    <row r="2627" ht="14.25" hidden="1" customHeight="1" x14ac:dyDescent="0.2"/>
    <row r="2628" ht="14.25" hidden="1" customHeight="1" x14ac:dyDescent="0.2"/>
    <row r="2629" ht="14.25" hidden="1" customHeight="1" x14ac:dyDescent="0.2"/>
    <row r="2630" ht="14.25" hidden="1" customHeight="1" x14ac:dyDescent="0.2"/>
    <row r="2631" ht="14.25" hidden="1" customHeight="1" x14ac:dyDescent="0.2"/>
    <row r="2632" ht="14.25" hidden="1" customHeight="1" x14ac:dyDescent="0.2"/>
    <row r="2633" ht="14.25" hidden="1" customHeight="1" x14ac:dyDescent="0.2"/>
    <row r="2634" ht="14.25" hidden="1" customHeight="1" x14ac:dyDescent="0.2"/>
    <row r="2635" ht="14.25" hidden="1" customHeight="1" x14ac:dyDescent="0.2"/>
    <row r="2636" ht="14.25" hidden="1" customHeight="1" x14ac:dyDescent="0.2"/>
    <row r="2637" ht="14.25" hidden="1" customHeight="1" x14ac:dyDescent="0.2"/>
    <row r="2638" ht="14.25" hidden="1" customHeight="1" x14ac:dyDescent="0.2"/>
    <row r="2639" ht="14.25" hidden="1" customHeight="1" x14ac:dyDescent="0.2"/>
    <row r="2640" ht="14.25" hidden="1" customHeight="1" x14ac:dyDescent="0.2"/>
    <row r="2641" ht="14.25" hidden="1" customHeight="1" x14ac:dyDescent="0.2"/>
    <row r="2642" ht="14.25" hidden="1" customHeight="1" x14ac:dyDescent="0.2"/>
    <row r="2643" ht="14.25" hidden="1" customHeight="1" x14ac:dyDescent="0.2"/>
    <row r="2644" ht="14.25" hidden="1" customHeight="1" x14ac:dyDescent="0.2"/>
    <row r="2645" ht="14.25" hidden="1" customHeight="1" x14ac:dyDescent="0.2"/>
    <row r="2646" ht="14.25" hidden="1" customHeight="1" x14ac:dyDescent="0.2"/>
    <row r="2647" ht="14.25" hidden="1" customHeight="1" x14ac:dyDescent="0.2"/>
    <row r="2648" ht="14.25" hidden="1" customHeight="1" x14ac:dyDescent="0.2"/>
    <row r="2649" ht="14.25" hidden="1" customHeight="1" x14ac:dyDescent="0.2"/>
    <row r="2650" ht="14.25" hidden="1" customHeight="1" x14ac:dyDescent="0.2"/>
    <row r="2651" ht="14.25" hidden="1" customHeight="1" x14ac:dyDescent="0.2"/>
    <row r="2652" ht="14.25" hidden="1" customHeight="1" x14ac:dyDescent="0.2"/>
    <row r="2653" ht="14.25" hidden="1" customHeight="1" x14ac:dyDescent="0.2"/>
    <row r="2654" ht="14.25" hidden="1" customHeight="1" x14ac:dyDescent="0.2"/>
    <row r="2655" ht="14.25" hidden="1" customHeight="1" x14ac:dyDescent="0.2"/>
    <row r="2656" ht="14.25" hidden="1" customHeight="1" x14ac:dyDescent="0.2"/>
    <row r="2657" ht="14.25" hidden="1" customHeight="1" x14ac:dyDescent="0.2"/>
    <row r="2658" ht="14.25" hidden="1" customHeight="1" x14ac:dyDescent="0.2"/>
    <row r="2659" ht="14.25" hidden="1" customHeight="1" x14ac:dyDescent="0.2"/>
    <row r="2660" ht="14.25" hidden="1" customHeight="1" x14ac:dyDescent="0.2"/>
    <row r="2661" ht="14.25" hidden="1" customHeight="1" x14ac:dyDescent="0.2"/>
    <row r="2662" ht="14.25" hidden="1" customHeight="1" x14ac:dyDescent="0.2"/>
    <row r="2663" ht="14.25" hidden="1" customHeight="1" x14ac:dyDescent="0.2"/>
    <row r="2664" ht="14.25" hidden="1" customHeight="1" x14ac:dyDescent="0.2"/>
    <row r="2665" ht="14.25" hidden="1" customHeight="1" x14ac:dyDescent="0.2"/>
    <row r="2666" ht="14.25" hidden="1" customHeight="1" x14ac:dyDescent="0.2"/>
    <row r="2667" ht="14.25" hidden="1" customHeight="1" x14ac:dyDescent="0.2"/>
    <row r="2668" ht="14.25" hidden="1" customHeight="1" x14ac:dyDescent="0.2"/>
    <row r="2669" ht="14.25" hidden="1" customHeight="1" x14ac:dyDescent="0.2"/>
    <row r="2670" ht="14.25" hidden="1" customHeight="1" x14ac:dyDescent="0.2"/>
    <row r="2671" ht="14.25" hidden="1" customHeight="1" x14ac:dyDescent="0.2"/>
    <row r="2672" ht="14.25" hidden="1" customHeight="1" x14ac:dyDescent="0.2"/>
    <row r="2673" ht="14.25" hidden="1" customHeight="1" x14ac:dyDescent="0.2"/>
    <row r="2674" ht="14.25" hidden="1" customHeight="1" x14ac:dyDescent="0.2"/>
    <row r="2675" ht="14.25" hidden="1" customHeight="1" x14ac:dyDescent="0.2"/>
    <row r="2676" ht="14.25" hidden="1" customHeight="1" x14ac:dyDescent="0.2"/>
    <row r="2677" ht="14.25" hidden="1" customHeight="1" x14ac:dyDescent="0.2"/>
    <row r="2678" ht="14.25" hidden="1" customHeight="1" x14ac:dyDescent="0.2"/>
    <row r="2679" ht="14.25" hidden="1" customHeight="1" x14ac:dyDescent="0.2"/>
    <row r="2680" ht="14.25" hidden="1" customHeight="1" x14ac:dyDescent="0.2"/>
    <row r="2681" ht="14.25" hidden="1" customHeight="1" x14ac:dyDescent="0.2"/>
    <row r="2682" ht="14.25" hidden="1" customHeight="1" x14ac:dyDescent="0.2"/>
    <row r="2683" ht="14.25" hidden="1" customHeight="1" x14ac:dyDescent="0.2"/>
    <row r="2684" ht="14.25" hidden="1" customHeight="1" x14ac:dyDescent="0.2"/>
    <row r="2685" ht="14.25" hidden="1" customHeight="1" x14ac:dyDescent="0.2"/>
    <row r="2686" ht="14.25" hidden="1" customHeight="1" x14ac:dyDescent="0.2"/>
    <row r="2687" ht="14.25" hidden="1" customHeight="1" x14ac:dyDescent="0.2"/>
    <row r="2688" ht="14.25" hidden="1" customHeight="1" x14ac:dyDescent="0.2"/>
    <row r="2689" ht="14.25" hidden="1" customHeight="1" x14ac:dyDescent="0.2"/>
    <row r="2690" ht="14.25" hidden="1" customHeight="1" x14ac:dyDescent="0.2"/>
    <row r="2691" ht="14.25" hidden="1" customHeight="1" x14ac:dyDescent="0.2"/>
    <row r="2692" ht="14.25" hidden="1" customHeight="1" x14ac:dyDescent="0.2"/>
    <row r="2693" ht="14.25" hidden="1" customHeight="1" x14ac:dyDescent="0.2"/>
    <row r="2694" ht="14.25" hidden="1" customHeight="1" x14ac:dyDescent="0.2"/>
    <row r="2695" ht="14.25" hidden="1" customHeight="1" x14ac:dyDescent="0.2"/>
    <row r="2696" ht="14.25" hidden="1" customHeight="1" x14ac:dyDescent="0.2"/>
    <row r="2697" ht="14.25" hidden="1" customHeight="1" x14ac:dyDescent="0.2"/>
    <row r="2698" ht="14.25" hidden="1" customHeight="1" x14ac:dyDescent="0.2"/>
    <row r="2699" ht="14.25" hidden="1" customHeight="1" x14ac:dyDescent="0.2"/>
    <row r="2700" ht="14.25" hidden="1" customHeight="1" x14ac:dyDescent="0.2"/>
    <row r="2701" ht="14.25" hidden="1" customHeight="1" x14ac:dyDescent="0.2"/>
    <row r="2702" ht="14.25" hidden="1" customHeight="1" x14ac:dyDescent="0.2"/>
    <row r="2703" ht="14.25" hidden="1" customHeight="1" x14ac:dyDescent="0.2"/>
    <row r="2704" ht="14.25" hidden="1" customHeight="1" x14ac:dyDescent="0.2"/>
    <row r="2705" ht="14.25" hidden="1" customHeight="1" x14ac:dyDescent="0.2"/>
    <row r="2706" ht="14.25" hidden="1" customHeight="1" x14ac:dyDescent="0.2"/>
    <row r="2707" ht="14.25" hidden="1" customHeight="1" x14ac:dyDescent="0.2"/>
    <row r="2708" ht="14.25" hidden="1" customHeight="1" x14ac:dyDescent="0.2"/>
    <row r="2709" ht="14.25" hidden="1" customHeight="1" x14ac:dyDescent="0.2"/>
    <row r="2710" ht="14.25" hidden="1" customHeight="1" x14ac:dyDescent="0.2"/>
    <row r="2711" ht="14.25" hidden="1" customHeight="1" x14ac:dyDescent="0.2"/>
    <row r="2712" ht="14.25" hidden="1" customHeight="1" x14ac:dyDescent="0.2"/>
    <row r="2713" ht="14.25" hidden="1" customHeight="1" x14ac:dyDescent="0.2"/>
    <row r="2714" ht="14.25" hidden="1" customHeight="1" x14ac:dyDescent="0.2"/>
    <row r="2715" ht="14.25" hidden="1" customHeight="1" x14ac:dyDescent="0.2"/>
    <row r="2716" ht="14.25" hidden="1" customHeight="1" x14ac:dyDescent="0.2"/>
    <row r="2717" ht="14.25" hidden="1" customHeight="1" x14ac:dyDescent="0.2"/>
    <row r="2718" ht="14.25" hidden="1" customHeight="1" x14ac:dyDescent="0.2"/>
    <row r="2719" ht="14.25" hidden="1" customHeight="1" x14ac:dyDescent="0.2"/>
    <row r="2720" ht="14.25" hidden="1" customHeight="1" x14ac:dyDescent="0.2"/>
    <row r="2721" ht="14.25" hidden="1" customHeight="1" x14ac:dyDescent="0.2"/>
    <row r="2722" ht="14.25" hidden="1" customHeight="1" x14ac:dyDescent="0.2"/>
    <row r="2723" ht="14.25" hidden="1" customHeight="1" x14ac:dyDescent="0.2"/>
    <row r="2724" ht="14.25" hidden="1" customHeight="1" x14ac:dyDescent="0.2"/>
    <row r="2725" ht="14.25" hidden="1" customHeight="1" x14ac:dyDescent="0.2"/>
    <row r="2726" ht="14.25" hidden="1" customHeight="1" x14ac:dyDescent="0.2"/>
    <row r="2727" ht="14.25" hidden="1" customHeight="1" x14ac:dyDescent="0.2"/>
    <row r="2728" ht="14.25" hidden="1" customHeight="1" x14ac:dyDescent="0.2"/>
    <row r="2729" ht="14.25" hidden="1" customHeight="1" x14ac:dyDescent="0.2"/>
    <row r="2730" ht="14.25" hidden="1" customHeight="1" x14ac:dyDescent="0.2"/>
    <row r="2731" ht="14.25" hidden="1" customHeight="1" x14ac:dyDescent="0.2"/>
    <row r="2732" ht="14.25" hidden="1" customHeight="1" x14ac:dyDescent="0.2"/>
    <row r="2733" ht="14.25" hidden="1" customHeight="1" x14ac:dyDescent="0.2"/>
    <row r="2734" ht="14.25" hidden="1" customHeight="1" x14ac:dyDescent="0.2"/>
    <row r="2735" ht="14.25" hidden="1" customHeight="1" x14ac:dyDescent="0.2"/>
    <row r="2736" ht="14.25" hidden="1" customHeight="1" x14ac:dyDescent="0.2"/>
    <row r="2737" ht="14.25" hidden="1" customHeight="1" x14ac:dyDescent="0.2"/>
    <row r="2738" ht="14.25" hidden="1" customHeight="1" x14ac:dyDescent="0.2"/>
    <row r="2739" ht="14.25" hidden="1" customHeight="1" x14ac:dyDescent="0.2"/>
    <row r="2740" ht="14.25" hidden="1" customHeight="1" x14ac:dyDescent="0.2"/>
    <row r="2741" ht="14.25" hidden="1" customHeight="1" x14ac:dyDescent="0.2"/>
    <row r="2742" ht="14.25" hidden="1" customHeight="1" x14ac:dyDescent="0.2"/>
    <row r="2743" ht="14.25" hidden="1" customHeight="1" x14ac:dyDescent="0.2"/>
    <row r="2744" ht="14.25" hidden="1" customHeight="1" x14ac:dyDescent="0.2"/>
    <row r="2745" ht="14.25" hidden="1" customHeight="1" x14ac:dyDescent="0.2"/>
    <row r="2746" ht="14.25" hidden="1" customHeight="1" x14ac:dyDescent="0.2"/>
    <row r="2747" ht="14.25" hidden="1" customHeight="1" x14ac:dyDescent="0.2"/>
    <row r="2748" ht="14.25" hidden="1" customHeight="1" x14ac:dyDescent="0.2"/>
    <row r="2749" ht="14.25" hidden="1" customHeight="1" x14ac:dyDescent="0.2"/>
    <row r="2750" ht="14.25" hidden="1" customHeight="1" x14ac:dyDescent="0.2"/>
    <row r="2751" ht="14.25" hidden="1" customHeight="1" x14ac:dyDescent="0.2"/>
    <row r="2752" ht="14.25" hidden="1" customHeight="1" x14ac:dyDescent="0.2"/>
    <row r="2753" ht="14.25" hidden="1" customHeight="1" x14ac:dyDescent="0.2"/>
    <row r="2754" ht="14.25" hidden="1" customHeight="1" x14ac:dyDescent="0.2"/>
    <row r="2755" ht="14.25" hidden="1" customHeight="1" x14ac:dyDescent="0.2"/>
    <row r="2756" ht="14.25" hidden="1" customHeight="1" x14ac:dyDescent="0.2"/>
    <row r="2757" ht="14.25" hidden="1" customHeight="1" x14ac:dyDescent="0.2"/>
    <row r="2758" ht="14.25" hidden="1" customHeight="1" x14ac:dyDescent="0.2"/>
    <row r="2759" ht="14.25" hidden="1" customHeight="1" x14ac:dyDescent="0.2"/>
    <row r="2760" ht="14.25" hidden="1" customHeight="1" x14ac:dyDescent="0.2"/>
    <row r="2761" ht="14.25" hidden="1" customHeight="1" x14ac:dyDescent="0.2"/>
    <row r="2762" ht="14.25" hidden="1" customHeight="1" x14ac:dyDescent="0.2"/>
    <row r="2763" ht="14.25" hidden="1" customHeight="1" x14ac:dyDescent="0.2"/>
    <row r="2764" ht="14.25" hidden="1" customHeight="1" x14ac:dyDescent="0.2"/>
    <row r="2765" ht="14.25" hidden="1" customHeight="1" x14ac:dyDescent="0.2"/>
    <row r="2766" ht="14.25" hidden="1" customHeight="1" x14ac:dyDescent="0.2"/>
    <row r="2767" ht="14.25" hidden="1" customHeight="1" x14ac:dyDescent="0.2"/>
    <row r="2768" ht="14.25" hidden="1" customHeight="1" x14ac:dyDescent="0.2"/>
    <row r="2769" ht="14.25" hidden="1" customHeight="1" x14ac:dyDescent="0.2"/>
    <row r="2770" ht="14.25" hidden="1" customHeight="1" x14ac:dyDescent="0.2"/>
    <row r="2771" ht="14.25" hidden="1" customHeight="1" x14ac:dyDescent="0.2"/>
    <row r="2772" ht="14.25" hidden="1" customHeight="1" x14ac:dyDescent="0.2"/>
    <row r="2773" ht="14.25" hidden="1" customHeight="1" x14ac:dyDescent="0.2"/>
    <row r="2774" ht="14.25" hidden="1" customHeight="1" x14ac:dyDescent="0.2"/>
    <row r="2775" ht="14.25" hidden="1" customHeight="1" x14ac:dyDescent="0.2"/>
    <row r="2776" ht="14.25" hidden="1" customHeight="1" x14ac:dyDescent="0.2"/>
    <row r="2777" ht="14.25" hidden="1" customHeight="1" x14ac:dyDescent="0.2"/>
    <row r="2778" ht="14.25" hidden="1" customHeight="1" x14ac:dyDescent="0.2"/>
    <row r="2779" ht="14.25" hidden="1" customHeight="1" x14ac:dyDescent="0.2"/>
    <row r="2780" ht="14.25" hidden="1" customHeight="1" x14ac:dyDescent="0.2"/>
    <row r="2781" ht="14.25" hidden="1" customHeight="1" x14ac:dyDescent="0.2"/>
    <row r="2782" ht="14.25" hidden="1" customHeight="1" x14ac:dyDescent="0.2"/>
    <row r="2783" ht="14.25" hidden="1" customHeight="1" x14ac:dyDescent="0.2"/>
    <row r="2784" ht="14.25" hidden="1" customHeight="1" x14ac:dyDescent="0.2"/>
    <row r="2785" ht="14.25" hidden="1" customHeight="1" x14ac:dyDescent="0.2"/>
    <row r="2786" ht="14.25" hidden="1" customHeight="1" x14ac:dyDescent="0.2"/>
    <row r="2787" ht="14.25" hidden="1" customHeight="1" x14ac:dyDescent="0.2"/>
    <row r="2788" ht="14.25" hidden="1" customHeight="1" x14ac:dyDescent="0.2"/>
    <row r="2789" ht="14.25" hidden="1" customHeight="1" x14ac:dyDescent="0.2"/>
    <row r="2790" ht="14.25" hidden="1" customHeight="1" x14ac:dyDescent="0.2"/>
    <row r="2791" ht="14.25" hidden="1" customHeight="1" x14ac:dyDescent="0.2"/>
    <row r="2792" ht="14.25" hidden="1" customHeight="1" x14ac:dyDescent="0.2"/>
    <row r="2793" ht="14.25" hidden="1" customHeight="1" x14ac:dyDescent="0.2"/>
    <row r="2794" ht="14.25" hidden="1" customHeight="1" x14ac:dyDescent="0.2"/>
    <row r="2795" ht="14.25" hidden="1" customHeight="1" x14ac:dyDescent="0.2"/>
    <row r="2796" ht="14.25" hidden="1" customHeight="1" x14ac:dyDescent="0.2"/>
    <row r="2797" ht="14.25" hidden="1" customHeight="1" x14ac:dyDescent="0.2"/>
    <row r="2798" ht="14.25" hidden="1" customHeight="1" x14ac:dyDescent="0.2"/>
    <row r="2799" ht="14.25" hidden="1" customHeight="1" x14ac:dyDescent="0.2"/>
    <row r="2800" ht="14.25" hidden="1" customHeight="1" x14ac:dyDescent="0.2"/>
    <row r="2801" ht="14.25" hidden="1" customHeight="1" x14ac:dyDescent="0.2"/>
    <row r="2802" ht="14.25" hidden="1" customHeight="1" x14ac:dyDescent="0.2"/>
    <row r="2803" ht="14.25" hidden="1" customHeight="1" x14ac:dyDescent="0.2"/>
    <row r="2804" ht="14.25" hidden="1" customHeight="1" x14ac:dyDescent="0.2"/>
    <row r="2805" ht="14.25" hidden="1" customHeight="1" x14ac:dyDescent="0.2"/>
    <row r="2806" ht="14.25" hidden="1" customHeight="1" x14ac:dyDescent="0.2"/>
    <row r="2807" ht="14.25" hidden="1" customHeight="1" x14ac:dyDescent="0.2"/>
    <row r="2808" ht="14.25" hidden="1" customHeight="1" x14ac:dyDescent="0.2"/>
    <row r="2809" ht="14.25" hidden="1" customHeight="1" x14ac:dyDescent="0.2"/>
    <row r="2810" ht="14.25" hidden="1" customHeight="1" x14ac:dyDescent="0.2"/>
    <row r="2811" ht="14.25" hidden="1" customHeight="1" x14ac:dyDescent="0.2"/>
    <row r="2812" ht="14.25" hidden="1" customHeight="1" x14ac:dyDescent="0.2"/>
    <row r="2813" ht="14.25" hidden="1" customHeight="1" x14ac:dyDescent="0.2"/>
    <row r="2814" ht="14.25" hidden="1" customHeight="1" x14ac:dyDescent="0.2"/>
    <row r="2815" ht="14.25" hidden="1" customHeight="1" x14ac:dyDescent="0.2"/>
    <row r="2816" ht="14.25" hidden="1" customHeight="1" x14ac:dyDescent="0.2"/>
    <row r="2817" ht="14.25" hidden="1" customHeight="1" x14ac:dyDescent="0.2"/>
    <row r="2818" ht="14.25" hidden="1" customHeight="1" x14ac:dyDescent="0.2"/>
    <row r="2819" ht="14.25" hidden="1" customHeight="1" x14ac:dyDescent="0.2"/>
    <row r="2820" ht="14.25" hidden="1" customHeight="1" x14ac:dyDescent="0.2"/>
    <row r="2821" ht="14.25" hidden="1" customHeight="1" x14ac:dyDescent="0.2"/>
    <row r="2822" ht="14.25" hidden="1" customHeight="1" x14ac:dyDescent="0.2"/>
    <row r="2823" ht="14.25" hidden="1" customHeight="1" x14ac:dyDescent="0.2"/>
    <row r="2824" ht="14.25" hidden="1" customHeight="1" x14ac:dyDescent="0.2"/>
    <row r="2825" ht="14.25" hidden="1" customHeight="1" x14ac:dyDescent="0.2"/>
    <row r="2826" ht="14.25" hidden="1" customHeight="1" x14ac:dyDescent="0.2"/>
    <row r="2827" ht="14.25" hidden="1" customHeight="1" x14ac:dyDescent="0.2"/>
    <row r="2828" ht="14.25" hidden="1" customHeight="1" x14ac:dyDescent="0.2"/>
    <row r="2829" ht="14.25" hidden="1" customHeight="1" x14ac:dyDescent="0.2"/>
    <row r="2830" ht="14.25" hidden="1" customHeight="1" x14ac:dyDescent="0.2"/>
    <row r="2831" ht="14.25" hidden="1" customHeight="1" x14ac:dyDescent="0.2"/>
    <row r="2832" ht="14.25" hidden="1" customHeight="1" x14ac:dyDescent="0.2"/>
    <row r="2833" ht="14.25" hidden="1" customHeight="1" x14ac:dyDescent="0.2"/>
    <row r="2834" ht="14.25" hidden="1" customHeight="1" x14ac:dyDescent="0.2"/>
    <row r="2835" ht="14.25" hidden="1" customHeight="1" x14ac:dyDescent="0.2"/>
    <row r="2836" ht="14.25" hidden="1" customHeight="1" x14ac:dyDescent="0.2"/>
    <row r="2837" ht="14.25" hidden="1" customHeight="1" x14ac:dyDescent="0.2"/>
    <row r="2838" ht="14.25" hidden="1" customHeight="1" x14ac:dyDescent="0.2"/>
    <row r="2839" ht="14.25" hidden="1" customHeight="1" x14ac:dyDescent="0.2"/>
    <row r="2840" ht="14.25" hidden="1" customHeight="1" x14ac:dyDescent="0.2"/>
    <row r="2841" ht="14.25" hidden="1" customHeight="1" x14ac:dyDescent="0.2"/>
    <row r="2842" ht="14.25" hidden="1" customHeight="1" x14ac:dyDescent="0.2"/>
    <row r="2843" ht="14.25" hidden="1" customHeight="1" x14ac:dyDescent="0.2"/>
    <row r="2844" ht="14.25" hidden="1" customHeight="1" x14ac:dyDescent="0.2"/>
    <row r="2845" ht="14.25" hidden="1" customHeight="1" x14ac:dyDescent="0.2"/>
    <row r="2846" ht="14.25" hidden="1" customHeight="1" x14ac:dyDescent="0.2"/>
    <row r="2847" ht="14.25" hidden="1" customHeight="1" x14ac:dyDescent="0.2"/>
    <row r="2848" ht="14.25" hidden="1" customHeight="1" x14ac:dyDescent="0.2"/>
    <row r="2849" ht="14.25" hidden="1" customHeight="1" x14ac:dyDescent="0.2"/>
    <row r="2850" ht="14.25" hidden="1" x14ac:dyDescent="0.2"/>
    <row r="2851" ht="14.25" hidden="1" x14ac:dyDescent="0.2"/>
    <row r="2852" ht="14.25" hidden="1" x14ac:dyDescent="0.2"/>
    <row r="2853" ht="14.25" hidden="1" x14ac:dyDescent="0.2"/>
    <row r="2854" ht="14.25" hidden="1" x14ac:dyDescent="0.2"/>
    <row r="2855" ht="14.25" hidden="1" x14ac:dyDescent="0.2"/>
    <row r="2856" ht="14.25" hidden="1" x14ac:dyDescent="0.2"/>
    <row r="2857" ht="14.25" hidden="1" x14ac:dyDescent="0.2"/>
    <row r="2858" ht="14.25" hidden="1" x14ac:dyDescent="0.2"/>
    <row r="2859" ht="14.25" hidden="1" x14ac:dyDescent="0.2"/>
    <row r="2860" ht="14.25" hidden="1" x14ac:dyDescent="0.2"/>
    <row r="2861" ht="14.25" hidden="1" x14ac:dyDescent="0.2"/>
    <row r="2862" ht="14.25" hidden="1" x14ac:dyDescent="0.2"/>
    <row r="2863" ht="14.25" hidden="1" x14ac:dyDescent="0.2"/>
    <row r="2864" ht="14.25" hidden="1" x14ac:dyDescent="0.2"/>
    <row r="2865" ht="14.25" hidden="1" x14ac:dyDescent="0.2"/>
    <row r="2866" ht="14.25" hidden="1" x14ac:dyDescent="0.2"/>
    <row r="2867" ht="14.25" hidden="1" customHeight="1" x14ac:dyDescent="0.2"/>
    <row r="2868" ht="14.25" hidden="1" customHeight="1" x14ac:dyDescent="0.2"/>
    <row r="2869" ht="14.25" hidden="1" customHeight="1" x14ac:dyDescent="0.2"/>
    <row r="2870" ht="14.25" hidden="1" customHeight="1" x14ac:dyDescent="0.2"/>
    <row r="2871" ht="14.25" hidden="1" customHeight="1" x14ac:dyDescent="0.2"/>
    <row r="2872" ht="14.25" hidden="1" customHeight="1" x14ac:dyDescent="0.2"/>
    <row r="2873" ht="14.25" hidden="1" customHeight="1" x14ac:dyDescent="0.2"/>
    <row r="2874" ht="14.25" hidden="1" customHeight="1" x14ac:dyDescent="0.2"/>
    <row r="2875" ht="14.25" hidden="1" customHeight="1" x14ac:dyDescent="0.2"/>
    <row r="2876" ht="14.25" hidden="1" customHeight="1" x14ac:dyDescent="0.2"/>
    <row r="2877" ht="14.25" hidden="1" customHeight="1" x14ac:dyDescent="0.2"/>
    <row r="2878" ht="14.25" hidden="1" customHeight="1" x14ac:dyDescent="0.2"/>
    <row r="2879" ht="14.25" hidden="1" customHeight="1" x14ac:dyDescent="0.2"/>
    <row r="2880" ht="14.25" hidden="1" customHeight="1" x14ac:dyDescent="0.2"/>
    <row r="2881" ht="14.25" hidden="1" customHeight="1" x14ac:dyDescent="0.2"/>
    <row r="2882" ht="14.25" hidden="1" customHeight="1" x14ac:dyDescent="0.2"/>
  </sheetData>
  <sheetProtection password="C5B3" sheet="1" objects="1" scenarios="1" formatCells="0" formatColumns="0" formatRows="0" insertHyperlinks="0"/>
  <mergeCells count="145">
    <mergeCell ref="BH9:BJ9"/>
    <mergeCell ref="BL9:BO9"/>
    <mergeCell ref="BQ9:BT9"/>
    <mergeCell ref="AE14:AZ14"/>
    <mergeCell ref="BH14:CC14"/>
    <mergeCell ref="AE9:AG9"/>
    <mergeCell ref="AI9:AL9"/>
    <mergeCell ref="AN9:AQ9"/>
    <mergeCell ref="BR131:BR132"/>
    <mergeCell ref="BU131:BU132"/>
    <mergeCell ref="BX131:BX132"/>
    <mergeCell ref="CA131:CA132"/>
    <mergeCell ref="BY18:BZ18"/>
    <mergeCell ref="BI46:BI47"/>
    <mergeCell ref="BL46:BL47"/>
    <mergeCell ref="BO46:BO47"/>
    <mergeCell ref="BR46:BR47"/>
    <mergeCell ref="BU46:BU47"/>
    <mergeCell ref="BX46:BX47"/>
    <mergeCell ref="CA46:CA47"/>
    <mergeCell ref="BI18:BJ18"/>
    <mergeCell ref="BO18:BP18"/>
    <mergeCell ref="BQ18:BR18"/>
    <mergeCell ref="BS18:BT18"/>
    <mergeCell ref="BI159:BI160"/>
    <mergeCell ref="BL159:BL160"/>
    <mergeCell ref="BO159:BO160"/>
    <mergeCell ref="BR159:BR160"/>
    <mergeCell ref="BU159:BU160"/>
    <mergeCell ref="BX159:BX160"/>
    <mergeCell ref="CA159:CA160"/>
    <mergeCell ref="BI74:BI75"/>
    <mergeCell ref="BL74:BL75"/>
    <mergeCell ref="BO74:BO75"/>
    <mergeCell ref="BR74:BR75"/>
    <mergeCell ref="BU74:BU75"/>
    <mergeCell ref="BX74:BX75"/>
    <mergeCell ref="CA74:CA75"/>
    <mergeCell ref="BI131:BI132"/>
    <mergeCell ref="BL131:BL132"/>
    <mergeCell ref="BO131:BO132"/>
    <mergeCell ref="BY102:CB102"/>
    <mergeCell ref="BI102:BL102"/>
    <mergeCell ref="BM102:BP102"/>
    <mergeCell ref="BQ102:BT102"/>
    <mergeCell ref="BU102:BX102"/>
    <mergeCell ref="BU18:BV18"/>
    <mergeCell ref="BW18:BX18"/>
    <mergeCell ref="U43:U44"/>
    <mergeCell ref="U71:U72"/>
    <mergeCell ref="AE18:AE19"/>
    <mergeCell ref="AV18:AW18"/>
    <mergeCell ref="AF18:AG18"/>
    <mergeCell ref="AH18:AI18"/>
    <mergeCell ref="AJ18:AK18"/>
    <mergeCell ref="AL18:AM18"/>
    <mergeCell ref="AN18:AO18"/>
    <mergeCell ref="BH18:BH19"/>
    <mergeCell ref="BK18:BL18"/>
    <mergeCell ref="BM18:BN18"/>
    <mergeCell ref="AR46:AR47"/>
    <mergeCell ref="AR18:AS18"/>
    <mergeCell ref="AP18:AQ18"/>
    <mergeCell ref="AL131:AL132"/>
    <mergeCell ref="AO131:AO132"/>
    <mergeCell ref="U128:U129"/>
    <mergeCell ref="AF46:AF47"/>
    <mergeCell ref="AI46:AI47"/>
    <mergeCell ref="AL46:AL47"/>
    <mergeCell ref="AO46:AO47"/>
    <mergeCell ref="AF74:AF75"/>
    <mergeCell ref="AI74:AI75"/>
    <mergeCell ref="AL74:AL75"/>
    <mergeCell ref="AO74:AO75"/>
    <mergeCell ref="AJ102:AM102"/>
    <mergeCell ref="AN102:AQ102"/>
    <mergeCell ref="U156:U157"/>
    <mergeCell ref="O156:O157"/>
    <mergeCell ref="L128:L129"/>
    <mergeCell ref="L156:L157"/>
    <mergeCell ref="L71:L72"/>
    <mergeCell ref="R71:R72"/>
    <mergeCell ref="R43:R44"/>
    <mergeCell ref="S99:V99"/>
    <mergeCell ref="AF131:AF132"/>
    <mergeCell ref="AF102:AI102"/>
    <mergeCell ref="AI131:AI132"/>
    <mergeCell ref="B127:B129"/>
    <mergeCell ref="C128:C129"/>
    <mergeCell ref="I128:I129"/>
    <mergeCell ref="O128:O129"/>
    <mergeCell ref="F128:F129"/>
    <mergeCell ref="F156:F157"/>
    <mergeCell ref="B155:B157"/>
    <mergeCell ref="G99:J99"/>
    <mergeCell ref="B98:B101"/>
    <mergeCell ref="C156:C157"/>
    <mergeCell ref="I156:I157"/>
    <mergeCell ref="C99:F99"/>
    <mergeCell ref="O99:R99"/>
    <mergeCell ref="K99:N99"/>
    <mergeCell ref="R128:R129"/>
    <mergeCell ref="R156:R157"/>
    <mergeCell ref="I71:I72"/>
    <mergeCell ref="O71:O72"/>
    <mergeCell ref="F71:F72"/>
    <mergeCell ref="AV102:AY102"/>
    <mergeCell ref="O15:P15"/>
    <mergeCell ref="M15:N15"/>
    <mergeCell ref="B42:B44"/>
    <mergeCell ref="C43:C44"/>
    <mergeCell ref="I43:I44"/>
    <mergeCell ref="O43:O44"/>
    <mergeCell ref="F43:F44"/>
    <mergeCell ref="C15:D15"/>
    <mergeCell ref="B14:B16"/>
    <mergeCell ref="K15:L15"/>
    <mergeCell ref="I15:J15"/>
    <mergeCell ref="G15:H15"/>
    <mergeCell ref="E15:F15"/>
    <mergeCell ref="L43:L44"/>
    <mergeCell ref="E9:G9"/>
    <mergeCell ref="I9:K9"/>
    <mergeCell ref="B9:C9"/>
    <mergeCell ref="AX159:AX160"/>
    <mergeCell ref="AU46:AU47"/>
    <mergeCell ref="AX46:AX47"/>
    <mergeCell ref="AF159:AF160"/>
    <mergeCell ref="AI159:AI160"/>
    <mergeCell ref="AL159:AL160"/>
    <mergeCell ref="AO159:AO160"/>
    <mergeCell ref="AR159:AR160"/>
    <mergeCell ref="AU159:AU160"/>
    <mergeCell ref="AX131:AX132"/>
    <mergeCell ref="AU131:AU132"/>
    <mergeCell ref="AR131:AR132"/>
    <mergeCell ref="AX74:AX75"/>
    <mergeCell ref="AR74:AR75"/>
    <mergeCell ref="S15:T15"/>
    <mergeCell ref="Q15:R15"/>
    <mergeCell ref="AR102:AU102"/>
    <mergeCell ref="AU74:AU75"/>
    <mergeCell ref="AT18:AU18"/>
    <mergeCell ref="B70:B72"/>
    <mergeCell ref="C71:C72"/>
  </mergeCells>
  <dataValidations count="2">
    <dataValidation type="decimal" operator="greaterThanOrEqual" allowBlank="1" showInputMessage="1" showErrorMessage="1" error="Please enter non-negative number." sqref="BI36:BX36 C49:T64 C77:T92 C134:T149 C162:T177 C189:L204 AF36:AU36 C21:R36 C106:R121">
      <formula1>0</formula1>
    </dataValidation>
    <dataValidation operator="greaterThanOrEqual" allowBlank="1" showInputMessage="1" showErrorMessage="1" error="Please enter non-negative number." sqref="AE94 AQ179:AS188 AF94:AZ97 AE149:AZ154 AF179:AP182 AE177:AE182 AT179:BB198 AE128 BH94 BT179:BV188 BI94:CC97 BH149:CC154 BI179:BS182 BH177:BH182 BW179:CC198 BH184 AE45:AE67 AE184 AE156 BH45:BH67 BH128 BH156 AF44:AZ69 BA44:BD97 AE124:AZ126 AE123:BA123 AC124:AD198 BC124:BD198 BH123:CC126 BA124:BB158 X98:X122 AC44:AD96 AP98:AU99 BI44:CC69 Z123:AA123 AZ98:AZ122 AE103:AY103"/>
  </dataValidations>
  <hyperlinks>
    <hyperlink ref="E9" location="'1 macro-mapping'!A55" display="In floating exchange rates"/>
    <hyperlink ref="I9" location="'1 macro-mapping'!A83" display="In constant (from 2016) exchange rates"/>
    <hyperlink ref="I9:K9" location="'4 classification'!BH14" display="in USD million (costant 2016 exchange rate)"/>
    <hyperlink ref="E9:F9" location="'1 macro-mapping'!A57" display="In floating exchange rates"/>
    <hyperlink ref="E9:G9" location="'4 classification'!AE14" display="in USD million (floating exchange rates)"/>
    <hyperlink ref="B9" location="'1 macro-mapping'!B16" display="In reported currency"/>
    <hyperlink ref="B9:C9" location="'4 classification'!A8:A37" display="in reported currency (domestic currency)"/>
    <hyperlink ref="AE9" location="'1 macro-mapping'!B16" display="In reported currency"/>
    <hyperlink ref="AE9:AF9" location="'4 classification'!A8:A37" display="in reported currency (domestic currency)"/>
    <hyperlink ref="AI9" location="'1 macro-mapping'!A55" display="In floating exchange rates"/>
    <hyperlink ref="AN9" location="'1 macro-mapping'!A83" display="In constant (from 2016) exchange rates"/>
    <hyperlink ref="AN9:AP9" location="'4 classification'!BH13" display="in USD million (costant 2016 exchange rate)"/>
    <hyperlink ref="AI9:AJ9" location="'1 macro-mapping'!A57" display="In floating exchange rates"/>
    <hyperlink ref="AI9:AK9" location="'4 classification'!AE13" display="in USD million (floating exchange rates)"/>
    <hyperlink ref="BH9" location="'1 macro-mapping'!B16" display="In reported currency"/>
    <hyperlink ref="BH9:BI9" location="'4 classification'!A8:A37" display="in reported currency (domestic currency)"/>
    <hyperlink ref="BL9" location="'1 macro-mapping'!A55" display="In floating exchange rates"/>
    <hyperlink ref="BQ9" location="'1 macro-mapping'!A83" display="In constant (from 2016) exchange rates"/>
    <hyperlink ref="BQ9:BS9" location="'4 classification'!BH13" display="in USD million (costant 2016 exchange rate)"/>
    <hyperlink ref="BL9:BM9" location="'1 macro-mapping'!A57" display="In floating exchange rates"/>
    <hyperlink ref="BL9:BN9" location="'4 classification'!AE13" display="in USD million (floating exchange rates)"/>
    <hyperlink ref="AI9:AL9" location="'4 classification'!AE14" display="in USD million (floating exchange rates)"/>
    <hyperlink ref="BL9:BO9" location="'4 classification'!AE14" display="in USD million (floating exchange rates)"/>
    <hyperlink ref="BQ9:BT9" location="'4 classification'!BH14" display="in USD million (costant 2016 exchange rate)"/>
    <hyperlink ref="AN9:AQ9" location="'4 classification'!BH14" display="in USD million (costant 2016 exchange rate)"/>
  </hyperlinks>
  <pageMargins left="0.70866141732283472" right="0.70866141732283472" top="0.74803149606299213" bottom="0.74803149606299213" header="0.31496062992125984" footer="0.31496062992125984"/>
  <pageSetup paperSize="8" scale="48" fitToHeight="7" orientation="landscape" cellComments="asDisplayed" r:id="rId1"/>
  <headerFooter>
    <oddHeader>&amp;LFSB shadow banking exercise 2017&amp;RConfidential when completed</oddHeader>
    <oddFooter>&amp;C&amp;P of &amp;N</oddFooter>
  </headerFooter>
  <colBreaks count="7" manualBreakCount="7">
    <brk id="9" min="11" max="89" man="1"/>
    <brk id="9" min="39" max="63" man="1"/>
    <brk id="9" min="67" max="91" man="1"/>
    <brk id="9" min="95" max="119" man="1"/>
    <brk id="9" min="124" max="148" man="1"/>
    <brk id="9" min="152" max="176" man="1"/>
    <brk id="9" min="180" max="21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ort_x0020_Order xmlns="c26a30bd-9d3e-4b94-a903-235d55f636c9" xsi:nil="true"/>
    <Meeting xmlns="c26a30bd-9d3e-4b94-a903-235d55f636c9">2017-05-18 Conference Call (18 May)</Meet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84BE06080CC941BCD6D526E2F7E82500AB3B355263F19740995D808F387B7BAD" ma:contentTypeVersion="2" ma:contentTypeDescription="Create a new document." ma:contentTypeScope="" ma:versionID="5cf9596ee74c87b2d05c1b5fecbddb79">
  <xsd:schema xmlns:xsd="http://www.w3.org/2001/XMLSchema" xmlns:xs="http://www.w3.org/2001/XMLSchema" xmlns:p="http://schemas.microsoft.com/office/2006/metadata/properties" xmlns:ns2="c26a30bd-9d3e-4b94-a903-235d55f636c9" targetNamespace="http://schemas.microsoft.com/office/2006/metadata/properties" ma:root="true" ma:fieldsID="a42f1d6762584de1f416d7159b27b11b" ns2:_="">
    <xsd:import namespace="c26a30bd-9d3e-4b94-a903-235d55f636c9"/>
    <xsd:element name="properties">
      <xsd:complexType>
        <xsd:sequence>
          <xsd:element name="documentManagement">
            <xsd:complexType>
              <xsd:all>
                <xsd:element ref="ns2:Sort_x0020_Order" minOccurs="0"/>
                <xsd:element ref="ns2: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a30bd-9d3e-4b94-a903-235d55f636c9" elementFormDefault="qualified">
    <xsd:import namespace="http://schemas.microsoft.com/office/2006/documentManagement/types"/>
    <xsd:import namespace="http://schemas.microsoft.com/office/infopath/2007/PartnerControls"/>
    <xsd:element name="Sort_x0020_Order" ma:index="8" nillable="true" ma:displayName="Sort Order" ma:internalName="Sort_x0020_Order">
      <xsd:simpleType>
        <xsd:restriction base="dms:Number"/>
      </xsd:simpleType>
    </xsd:element>
    <xsd:element name="Meeting" ma:index="9" nillable="true" ma:displayName="Meeting" ma:default="2017-03-16 Rome (16-17 March)" ma:format="Dropdown" ma:internalName="Meeting">
      <xsd:simpleType>
        <xsd:restriction base="dms:Choice">
          <xsd:enumeration value="2017-05-18 Conference Call (18 May)"/>
          <xsd:enumeration value="2017-04-06 Conference Call (6 April)"/>
          <xsd:enumeration value="2017-03-16 Rome (16-17 March)"/>
          <xsd:enumeration value="2017-03-01 Conference Call (1 March)"/>
          <xsd:enumeration value="2017-02-09 Conference Call (9 February)"/>
          <xsd:enumeration value="2017-01-20 Conference Call (20 January)"/>
          <xsd:enumeration value="2016-12-06 Conference Call (6 December)"/>
          <xsd:enumeration value="2016-11-30 Conference Call (30 November)"/>
          <xsd:enumeration value="2016-11-02 Conference Call (2 November)"/>
          <xsd:enumeration value="2016-10-28 Conference Call (28 October)"/>
          <xsd:enumeration value="2016-09-19 Basel (19-20 September)"/>
          <xsd:enumeration value="2016-08-31 Conference Call (31 August)"/>
          <xsd:enumeration value="2016-07-26 Conference Call (26 July)"/>
          <xsd:enumeration value="2016-06-23 Conference Call (23 June)"/>
          <xsd:enumeration value="2016-06-02 Basel (2-3 June)"/>
          <xsd:enumeration value="2016-05-25 Conference Call (25 Ma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9CB51-21E7-4D75-A86A-D089B8898057}">
  <ds:schemaRefs>
    <ds:schemaRef ds:uri="http://schemas.microsoft.com/sharepoint/v3/contenttype/forms"/>
  </ds:schemaRefs>
</ds:datastoreItem>
</file>

<file path=customXml/itemProps2.xml><?xml version="1.0" encoding="utf-8"?>
<ds:datastoreItem xmlns:ds="http://schemas.openxmlformats.org/officeDocument/2006/customXml" ds:itemID="{80B48691-2714-40A2-9AE3-7951DBC72EE9}">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c26a30bd-9d3e-4b94-a903-235d55f636c9"/>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FCFC109-8EDA-49F7-9709-6EE04E381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a30bd-9d3e-4b94-a903-235d55f63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50</vt:i4>
      </vt:variant>
    </vt:vector>
  </HeadingPairs>
  <TitlesOfParts>
    <vt:vector size="69" baseType="lpstr">
      <vt:lpstr>Cover Page</vt:lpstr>
      <vt:lpstr>FX rate</vt:lpstr>
      <vt:lpstr>1 macro-mapping</vt:lpstr>
      <vt:lpstr>1 macro-mapping checks</vt:lpstr>
      <vt:lpstr>2 sup_templates</vt:lpstr>
      <vt:lpstr>2 sup_templates checks</vt:lpstr>
      <vt:lpstr>3 interconnectedness</vt:lpstr>
      <vt:lpstr>3 interconnectedness checks</vt:lpstr>
      <vt:lpstr>4 classification</vt:lpstr>
      <vt:lpstr>5 risk metrics</vt:lpstr>
      <vt:lpstr>risk metrics ranges</vt:lpstr>
      <vt:lpstr>5 risk metrics checks</vt:lpstr>
      <vt:lpstr>6a risks &amp; tools mapping</vt:lpstr>
      <vt:lpstr>6b innov &amp; adapt mapping</vt:lpstr>
      <vt:lpstr>7a policy tools EF1</vt:lpstr>
      <vt:lpstr>7b policy tools EF2</vt:lpstr>
      <vt:lpstr>7c policy tools EF3</vt:lpstr>
      <vt:lpstr>7d policy tools EF4</vt:lpstr>
      <vt:lpstr>7e policy tools EF5</vt:lpstr>
      <vt:lpstr>'4 classification'!Economic_Function_1</vt:lpstr>
      <vt:lpstr>'5 risk metrics'!Economic_Function_1</vt:lpstr>
      <vt:lpstr>'5 risk metrics checks'!Economic_Function_1</vt:lpstr>
      <vt:lpstr>'4 classification'!Economic_Function_2</vt:lpstr>
      <vt:lpstr>'5 risk metrics'!Economic_Function_2</vt:lpstr>
      <vt:lpstr>'5 risk metrics checks'!Economic_Function_2</vt:lpstr>
      <vt:lpstr>'4 classification'!Economic_Function_3</vt:lpstr>
      <vt:lpstr>'5 risk metrics'!Economic_Function_3</vt:lpstr>
      <vt:lpstr>'5 risk metrics checks'!Economic_Function_3</vt:lpstr>
      <vt:lpstr>'4 classification'!Economic_Function_4</vt:lpstr>
      <vt:lpstr>'5 risk metrics'!Economic_Function_4</vt:lpstr>
      <vt:lpstr>'5 risk metrics checks'!Economic_Function_4</vt:lpstr>
      <vt:lpstr>'4 classification'!Economic_Function_5</vt:lpstr>
      <vt:lpstr>'5 risk metrics'!Economic_Function_5</vt:lpstr>
      <vt:lpstr>'5 risk metrics checks'!Economic_Function_5</vt:lpstr>
      <vt:lpstr>'4 classification'!Not_SB</vt:lpstr>
      <vt:lpstr>'1 macro-mapping'!Print_Area</vt:lpstr>
      <vt:lpstr>'1 macro-mapping checks'!Print_Area</vt:lpstr>
      <vt:lpstr>'2 sup_templates'!Print_Area</vt:lpstr>
      <vt:lpstr>'2 sup_templates checks'!Print_Area</vt:lpstr>
      <vt:lpstr>'3 interconnectedness'!Print_Area</vt:lpstr>
      <vt:lpstr>'3 interconnectedness checks'!Print_Area</vt:lpstr>
      <vt:lpstr>'4 classification'!Print_Area</vt:lpstr>
      <vt:lpstr>'5 risk metrics'!Print_Area</vt:lpstr>
      <vt:lpstr>'5 risk metrics checks'!Print_Area</vt:lpstr>
      <vt:lpstr>'6a risks &amp; tools mapping'!Print_Area</vt:lpstr>
      <vt:lpstr>'6b innov &amp; adapt mapping'!Print_Area</vt:lpstr>
      <vt:lpstr>'7a policy tools EF1'!Print_Area</vt:lpstr>
      <vt:lpstr>'7b policy tools EF2'!Print_Area</vt:lpstr>
      <vt:lpstr>'7c policy tools EF3'!Print_Area</vt:lpstr>
      <vt:lpstr>'7d policy tools EF4'!Print_Area</vt:lpstr>
      <vt:lpstr>'7e policy tools EF5'!Print_Area</vt:lpstr>
      <vt:lpstr>'Cover Page'!Print_Area</vt:lpstr>
      <vt:lpstr>'1 macro-mapping'!Print_Titles</vt:lpstr>
      <vt:lpstr>'1 macro-mapping checks'!Print_Titles</vt:lpstr>
      <vt:lpstr>'2 sup_templates'!Print_Titles</vt:lpstr>
      <vt:lpstr>'2 sup_templates checks'!Print_Titles</vt:lpstr>
      <vt:lpstr>'3 interconnectedness'!Print_Titles</vt:lpstr>
      <vt:lpstr>'3 interconnectedness checks'!Print_Titles</vt:lpstr>
      <vt:lpstr>'4 classification'!Print_Titles</vt:lpstr>
      <vt:lpstr>'5 risk metrics'!Print_Titles</vt:lpstr>
      <vt:lpstr>'5 risk metrics checks'!Print_Titles</vt:lpstr>
      <vt:lpstr>'6a risks &amp; tools mapping'!Print_Titles</vt:lpstr>
      <vt:lpstr>'6b innov &amp; adapt mapping'!Print_Titles</vt:lpstr>
      <vt:lpstr>'7a policy tools EF1'!Print_Titles</vt:lpstr>
      <vt:lpstr>'7b policy tools EF2'!Print_Titles</vt:lpstr>
      <vt:lpstr>'7c policy tools EF3'!Print_Titles</vt:lpstr>
      <vt:lpstr>'7d policy tools EF4'!Print_Titles</vt:lpstr>
      <vt:lpstr>'7e policy tools EF5'!Print_Titles</vt:lpstr>
      <vt:lpstr>'4 classification'!Residual_SB</vt:lpstr>
    </vt:vector>
  </TitlesOfParts>
  <Company>Financial Stability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FSB Shadow Banking Reporting Templates 2017</dc:title>
  <dc:creator>Cornelius.Kuth@bis.org</dc:creator>
  <cp:keywords/>
  <cp:lastModifiedBy>Thomas Thorn</cp:lastModifiedBy>
  <cp:lastPrinted>2016-06-20T15:39:50Z</cp:lastPrinted>
  <dcterms:created xsi:type="dcterms:W3CDTF">2015-03-23T21:58:55Z</dcterms:created>
  <dcterms:modified xsi:type="dcterms:W3CDTF">2018-03-06T12:55:54Z</dcterms:modified>
  <cp:category>Shadow Banking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{B5278ADA-8750-4674-8459-4190408D052D}</vt:lpwstr>
  </property>
  <property fmtid="{D5CDD505-2E9C-101B-9397-08002B2CF9AE}" pid="3" name="ContentTypeId">
    <vt:lpwstr>0x0101003384BE06080CC941BCD6D526E2F7E82500AB3B355263F19740995D808F387B7BAD</vt:lpwstr>
  </property>
</Properties>
</file>